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13D1E41-DDA8-4007-A541-C7C98706A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21" l="1"/>
  <c r="F33" i="21"/>
  <c r="F34" i="21" s="1"/>
  <c r="E33" i="21"/>
  <c r="E34" i="21" s="1"/>
  <c r="D33" i="21"/>
  <c r="F24" i="21"/>
  <c r="E24" i="21"/>
  <c r="D24" i="21"/>
  <c r="F21" i="21"/>
  <c r="E21" i="21"/>
  <c r="E25" i="21" s="1"/>
  <c r="D21" i="21"/>
  <c r="D25" i="21" s="1"/>
  <c r="F13" i="21"/>
  <c r="E13" i="21"/>
  <c r="F12" i="21"/>
  <c r="E12" i="21"/>
  <c r="D12" i="21"/>
  <c r="D13" i="21" s="1"/>
  <c r="F25" i="21" l="1"/>
  <c r="G17" i="15"/>
  <c r="H17" i="15"/>
  <c r="I17" i="15"/>
  <c r="H13" i="15"/>
  <c r="I13" i="15"/>
  <c r="G13" i="15"/>
  <c r="L49" i="16"/>
  <c r="M49" i="16"/>
  <c r="N49" i="16"/>
  <c r="L45" i="16"/>
  <c r="M45" i="16"/>
  <c r="N45" i="16"/>
  <c r="N64" i="16"/>
  <c r="M64" i="16"/>
  <c r="L64" i="16"/>
  <c r="L16" i="16"/>
  <c r="M16" i="16"/>
  <c r="N16" i="16"/>
  <c r="L33" i="16"/>
  <c r="M33" i="16"/>
  <c r="N33" i="16"/>
  <c r="L30" i="16"/>
  <c r="M30" i="16"/>
  <c r="N30" i="16"/>
  <c r="L27" i="16"/>
  <c r="M27" i="16"/>
  <c r="N27" i="16"/>
  <c r="L70" i="16"/>
  <c r="M70" i="16"/>
  <c r="N70" i="16"/>
  <c r="L40" i="16"/>
  <c r="M40" i="16"/>
  <c r="N40" i="16"/>
  <c r="L58" i="16" l="1"/>
  <c r="M58" i="16"/>
  <c r="N58" i="16"/>
  <c r="L76" i="16" l="1"/>
  <c r="M76" i="16"/>
  <c r="N76" i="16"/>
  <c r="L83" i="16"/>
  <c r="M83" i="16"/>
  <c r="N83" i="16"/>
  <c r="H10" i="15" l="1"/>
  <c r="H18" i="15" s="1"/>
  <c r="I10" i="15"/>
  <c r="I18" i="15" s="1"/>
  <c r="G10" i="15"/>
  <c r="G18" i="15" s="1"/>
  <c r="N61" i="16"/>
  <c r="N65" i="16" s="1"/>
  <c r="M61" i="16"/>
  <c r="M65" i="16" s="1"/>
  <c r="L61" i="16"/>
  <c r="L65" i="16" s="1"/>
  <c r="L80" i="16"/>
  <c r="L84" i="16" s="1"/>
  <c r="M80" i="16"/>
  <c r="M84" i="16" s="1"/>
  <c r="N80" i="16"/>
  <c r="N84" i="16" s="1"/>
  <c r="L20" i="16" l="1"/>
  <c r="L50" i="16" s="1"/>
  <c r="M20" i="16"/>
  <c r="M50" i="16" s="1"/>
  <c r="N20" i="16"/>
  <c r="N50" i="16" s="1"/>
  <c r="N85" i="16" l="1"/>
  <c r="I5" i="12" s="1"/>
  <c r="M85" i="16"/>
  <c r="D5" i="12" s="1"/>
  <c r="L85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<sst xmlns="http://schemas.openxmlformats.org/spreadsheetml/2006/main" count="580" uniqueCount="366">
  <si>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</si>
  <si>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</si>
  <si>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</si>
  <si>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</si>
  <si>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</si>
  <si>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</si>
  <si>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</si>
  <si>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</si>
  <si>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</si>
  <si>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</si>
  <si>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</si>
  <si>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</si>
  <si>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</si>
  <si>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</si>
  <si>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</si>
  <si>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</si>
  <si>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</si>
  <si>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</si>
  <si>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</si>
  <si>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</si>
  <si>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</si>
  <si>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</si>
  <si>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</si>
  <si>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</si>
  <si>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</si>
  <si>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</si>
  <si>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</si>
  <si>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</si>
  <si>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</si>
  <si>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</si>
  <si>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</si>
  <si>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</si>
  <si>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</si>
  <si>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</si>
  <si>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</si>
  <si>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</si>
  <si>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</si>
  <si>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</si>
  <si>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</si>
  <si>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</si>
  <si>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</si>
  <si>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</si>
  <si>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</si>
  <si>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</si>
  <si>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</si>
  <si>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</si>
  <si>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</si>
  <si>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</si>
  <si>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</si>
  <si>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</si>
  <si>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</si>
  <si>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</si>
  <si>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</si>
  <si>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</si>
  <si>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</si>
  <si>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</si>
  <si>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</si>
  <si>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</si>
  <si>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</si>
  <si>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</si>
  <si>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</si>
  <si>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</si>
  <si>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</si>
  <si>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</si>
  <si>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</si>
  <si>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</si>
  <si>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</si>
  <si>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</si>
  <si>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</si>
  <si>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</si>
  <si>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</si>
  <si>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</si>
  <si>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</si>
  <si>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</si>
  <si>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</si>
  <si>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</si>
  <si>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</si>
  <si>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</si>
  <si>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</si>
  <si>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</si>
  <si>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</si>
  <si>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</si>
  <si>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</si>
  <si>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</si>
  <si>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</si>
  <si>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</si>
  <si>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</si>
  <si>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</si>
  <si>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</si>
  <si>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</si>
  <si>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</si>
  <si>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</si>
  <si>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</si>
  <si>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</si>
  <si>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</si>
  <si>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</si>
  <si>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</si>
  <si>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</si>
  <si>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</si>
  <si>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</si>
  <si>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</si>
  <si>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</si>
  <si>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</si>
  <si>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</si>
  <si>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</si>
  <si>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</si>
  <si>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</si>
  <si>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</si>
  <si>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</si>
  <si>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</si>
  <si>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</si>
  <si>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</si>
  <si>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</si>
  <si>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</si>
  <si>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</si>
  <si>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</si>
  <si>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</si>
  <si>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</si>
  <si>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</si>
  <si>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</si>
  <si>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</si>
  <si>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</si>
  <si>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</si>
  <si>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</si>
  <si>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</si>
  <si>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</si>
  <si>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</si>
  <si>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</si>
  <si>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</si>
  <si>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</si>
  <si>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</si>
  <si>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</si>
  <si>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</si>
  <si>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</si>
  <si>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</si>
  <si>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</si>
  <si>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</si>
  <si>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</si>
  <si>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</si>
  <si>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</si>
  <si>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</si>
  <si>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</si>
  <si>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</si>
  <si>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</si>
  <si>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</si>
  <si>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</si>
  <si>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</si>
  <si>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</si>
  <si>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</si>
  <si>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</si>
  <si>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</si>
  <si>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</si>
  <si>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</si>
  <si>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</si>
  <si>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</si>
  <si>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</si>
  <si>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</si>
  <si>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</si>
  <si>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</si>
  <si>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</si>
  <si>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</si>
  <si>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</si>
  <si>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</si>
  <si>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</si>
  <si>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</si>
  <si>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</si>
  <si>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</si>
  <si>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</si>
  <si>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</si>
  <si>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</si>
  <si>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</si>
  <si>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</si>
  <si>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</si>
  <si>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</si>
  <si>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</si>
  <si>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</si>
  <si>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</si>
  <si>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</si>
  <si>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</si>
  <si>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</si>
  <si>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</si>
  <si>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</si>
  <si>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</si>
  <si>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</si>
  <si>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</si>
  <si>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</si>
  <si>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</si>
  <si>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</si>
  <si>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</si>
  <si>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</si>
  <si>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</si>
  <si>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</si>
  <si>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</si>
  <si>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</si>
  <si>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</si>
  <si>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</si>
  <si>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</si>
  <si>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</si>
  <si>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</si>
  <si>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</si>
  <si>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</si>
  <si>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</si>
  <si>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</si>
  <si>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</si>
  <si>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</si>
  <si>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</si>
  <si>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</si>
  <si>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</si>
  <si>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</si>
  <si>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</si>
  <si>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</si>
  <si>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</si>
  <si>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</si>
  <si>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</si>
  <si>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</si>
  <si>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</si>
  <si>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</si>
  <si>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</si>
  <si>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</si>
  <si>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</si>
  <si>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</si>
  <si>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</si>
  <si>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</si>
  <si>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</si>
  <si>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</si>
  <si>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</si>
  <si>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</si>
  <si>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</si>
  <si>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</si>
  <si>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</si>
  <si>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</si>
  <si>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</si>
  <si>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</si>
  <si>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</si>
  <si>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</si>
  <si>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</si>
  <si>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</si>
  <si>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</si>
  <si>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</si>
  <si>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</si>
  <si>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</si>
  <si>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</si>
  <si>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</si>
  <si>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</si>
  <si>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</si>
  <si>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</si>
  <si>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</si>
  <si>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</si>
  <si>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</si>
  <si>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</si>
  <si>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</si>
  <si>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</si>
  <si>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</si>
  <si>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</si>
  <si>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</si>
  <si>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</si>
  <si>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</si>
  <si>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</si>
  <si>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</si>
  <si>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</si>
  <si>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</si>
  <si>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</si>
  <si>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</si>
  <si>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</si>
  <si>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</si>
  <si>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</si>
  <si>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</si>
  <si>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</si>
  <si>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</si>
  <si>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</si>
  <si>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</si>
  <si>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</si>
  <si>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</si>
  <si>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</si>
  <si>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</si>
  <si>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</si>
  <si>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</si>
  <si>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</si>
  <si>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</si>
  <si>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</si>
  <si>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</si>
  <si>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</si>
  <si>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</si>
  <si>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</si>
  <si>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</si>
  <si>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</si>
  <si>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</si>
  <si>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</si>
  <si>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</si>
  <si>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</si>
  <si>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</si>
  <si>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</si>
  <si>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</si>
  <si>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</si>
  <si>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</si>
  <si>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</si>
  <si>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</si>
  <si>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</si>
  <si>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</si>
  <si>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</si>
  <si>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</si>
  <si>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NGIO</t>
  </si>
  <si>
    <t>International Insurance Company</t>
  </si>
  <si>
    <t xml:space="preserve"> Animal Production</t>
  </si>
  <si>
    <t>Al Badia Insurance</t>
  </si>
  <si>
    <t>NBAD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</si>
  <si>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</si>
  <si>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</si>
  <si>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</si>
  <si>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</si>
  <si>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</si>
  <si>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</si>
  <si>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</si>
  <si>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</si>
  <si>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</si>
  <si>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</si>
  <si>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</si>
  <si>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</si>
  <si>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</si>
  <si>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</si>
  <si>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</si>
  <si>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</si>
  <si>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</si>
  <si>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Kurdistan International Bank</t>
  </si>
  <si>
    <t>BKUI</t>
  </si>
  <si>
    <t>Al-Rajih Islamic Bank</t>
  </si>
  <si>
    <t>BRAJ</t>
  </si>
  <si>
    <t>Al-Mustashar Islamic Bank for Investment</t>
  </si>
  <si>
    <t>BMUI</t>
  </si>
  <si>
    <t>Al janoob Islamic Bank</t>
  </si>
  <si>
    <t>BJAB</t>
  </si>
  <si>
    <t>Elaf Islamic Bank</t>
  </si>
  <si>
    <t>BELF</t>
  </si>
  <si>
    <t>Al-Qabas Insurance Company</t>
  </si>
  <si>
    <t>NQAB</t>
  </si>
  <si>
    <t>Amwaj lnternational  Real Estate</t>
  </si>
  <si>
    <t>OMWJ</t>
  </si>
  <si>
    <t>Holding Companies Sector</t>
  </si>
  <si>
    <t>Total of Holding Companies Sector</t>
  </si>
  <si>
    <t>Baghdad Hotel</t>
  </si>
  <si>
    <t>HBAG</t>
  </si>
  <si>
    <t>Bulletin No (190)</t>
  </si>
  <si>
    <t>ISX Trading Indices of Tuesday 27/10/2026</t>
  </si>
  <si>
    <t>Tuesday 27/10/2026</t>
  </si>
  <si>
    <t>Not Trading OTC Companies Tuesday 27/10/2026</t>
  </si>
  <si>
    <t xml:space="preserve">OTC Platform Trading Bulletin No (190) </t>
  </si>
  <si>
    <t>Iraq Stock Exchange not trading companies of Tuesday 27/10/2026</t>
  </si>
  <si>
    <t xml:space="preserve">Regular Market Bulletin No (190) </t>
  </si>
  <si>
    <t>Second Platform Market Bulletin No (190)</t>
  </si>
  <si>
    <t xml:space="preserve">Non-Disclosing Platform Companies Bulletin No (190) </t>
  </si>
  <si>
    <t>Total Of  Money Service Sector</t>
  </si>
  <si>
    <t>Non Iraqis' Bulletin  Tuesday Oct   27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</si>
  <si>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</si>
  <si>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</si>
  <si>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</si>
  <si>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</si>
  <si>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</si>
  <si>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</si>
  <si>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Iraqi Middle East Investment Bank</t>
  </si>
  <si>
    <t>Total Bank sector</t>
  </si>
  <si>
    <t>Non Iraqi Trading of Regular Market (Sell)</t>
  </si>
  <si>
    <t>Al-Mansour Bank</t>
  </si>
  <si>
    <t>Iraq Baghdad For General Transportation</t>
  </si>
  <si>
    <t>Total Services sector</t>
  </si>
  <si>
    <t>Non Iraqi Trading of Undisclosed Platform (Sell)</t>
  </si>
  <si>
    <t>Sumer Commerical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</si>
</sst>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14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8" xfId="0" applyFont="1" applyFill="1" applyBorder="1" applyAlignment="1">
      <alignment vertical="center" wrapText="1"/>
    </xf>
    <xf numFmtId="0" fontId="84" fillId="60" borderId="138" xfId="0" applyFont="1" applyFill="1" applyBorder="1" applyAlignment="1">
      <alignment horizontal="center" vertical="center" wrapText="1"/>
    </xf>
    <xf numFmtId="1" fontId="86" fillId="4" borderId="138" xfId="1500" applyNumberFormat="1" applyFont="1" applyFill="1" applyBorder="1" applyAlignment="1">
      <alignment horizontal="center" vertical="center" wrapText="1"/>
    </xf>
    <xf numFmtId="167" fontId="86" fillId="60" borderId="138" xfId="1500" applyNumberFormat="1" applyFont="1" applyFill="1" applyBorder="1" applyAlignment="1">
      <alignment horizontal="center" vertical="center" wrapText="1"/>
    </xf>
    <xf numFmtId="0" fontId="84" fillId="0" borderId="9" xfId="5" applyFont="1" applyBorder="1" applyAlignment="1">
      <alignment vertical="center"/>
    </xf>
    <xf numFmtId="1" fontId="84" fillId="0" borderId="9" xfId="1500" applyNumberFormat="1" applyFont="1" applyBorder="1" applyAlignment="1">
      <alignment horizontal="center" vertical="center"/>
    </xf>
    <xf numFmtId="167" fontId="84" fillId="0" borderId="9" xfId="1500" applyNumberFormat="1" applyFont="1" applyBorder="1" applyAlignment="1">
      <alignment horizontal="center" vertical="center"/>
    </xf>
    <xf numFmtId="0" fontId="84" fillId="0" borderId="35" xfId="0" applyFont="1" applyBorder="1" applyAlignment="1">
      <alignment vertical="center"/>
    </xf>
    <xf numFmtId="0" fontId="79" fillId="0" borderId="146" xfId="0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8" xfId="0" applyFont="1" applyFill="1" applyBorder="1" applyAlignment="1">
      <alignment vertical="center" wrapText="1"/>
    </xf>
    <xf numFmtId="1" fontId="84" fillId="4" borderId="138" xfId="1500" applyNumberFormat="1" applyFont="1" applyFill="1" applyBorder="1" applyAlignment="1">
      <alignment horizontal="center" vertical="center" wrapText="1"/>
    </xf>
    <xf numFmtId="167" fontId="84" fillId="60" borderId="138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4" fillId="0" borderId="9" xfId="1500" applyNumberFormat="1" applyFont="1" applyBorder="1" applyAlignment="1">
      <alignment vertical="center"/>
    </xf>
    <xf numFmtId="167" fontId="84" fillId="0" borderId="35" xfId="1500" applyNumberFormat="1" applyFont="1" applyBorder="1" applyAlignment="1">
      <alignment vertical="center"/>
    </xf>
    <xf numFmtId="167" fontId="79" fillId="0" borderId="146" xfId="1500" applyNumberFormat="1" applyFont="1" applyBorder="1"/>
    <xf numFmtId="167" fontId="78" fillId="0" borderId="0" xfId="1500" applyNumberFormat="1" applyFont="1"/>
    <xf numFmtId="0" fontId="86" fillId="4" borderId="9" xfId="0" applyFont="1" applyFill="1" applyBorder="1" applyAlignment="1">
      <alignment vertical="center" wrapText="1"/>
    </xf>
    <xf numFmtId="0" fontId="84" fillId="60" borderId="9" xfId="0" applyFont="1" applyFill="1" applyBorder="1" applyAlignment="1">
      <alignment horizontal="center" vertical="center" wrapText="1"/>
    </xf>
    <xf numFmtId="1" fontId="86" fillId="4" borderId="9" xfId="1500" applyNumberFormat="1" applyFont="1" applyFill="1" applyBorder="1" applyAlignment="1">
      <alignment horizontal="center" vertical="center" wrapText="1"/>
    </xf>
    <xf numFmtId="167" fontId="86" fillId="60" borderId="9" xfId="1500" applyNumberFormat="1" applyFont="1" applyFill="1" applyBorder="1" applyAlignment="1">
      <alignment horizontal="center" vertical="center" wrapText="1"/>
    </xf>
    <xf numFmtId="167" fontId="89" fillId="0" borderId="0" xfId="1500" applyNumberFormat="1" applyFont="1"/>
    <xf numFmtId="0" fontId="90" fillId="0" borderId="0" xfId="0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167" fontId="84" fillId="0" borderId="35" xfId="1500" applyNumberFormat="1" applyFont="1" applyBorder="1" applyAlignment="1">
      <alignment horizontal="center" vertical="center"/>
    </xf>
    <xf numFmtId="167" fontId="84" fillId="0" borderId="145" xfId="1500" applyNumberFormat="1" applyFont="1" applyBorder="1" applyAlignment="1">
      <alignment horizontal="center" vertical="center"/>
    </xf>
    <xf numFmtId="167" fontId="84" fillId="0" borderId="146" xfId="1500" applyNumberFormat="1" applyFont="1" applyBorder="1" applyAlignment="1">
      <alignment horizontal="center" vertical="center"/>
    </xf>
    <xf numFmtId="167" fontId="84" fillId="0" borderId="35" xfId="1500" applyNumberFormat="1" applyFont="1" applyBorder="1" applyAlignment="1">
      <alignment horizontal="left" vertical="center"/>
    </xf>
    <xf numFmtId="167" fontId="84" fillId="0" borderId="146" xfId="1500" applyNumberFormat="1" applyFont="1" applyBorder="1" applyAlignment="1">
      <alignment horizontal="left" vertical="center"/>
    </xf>
    <xf numFmtId="167" fontId="88" fillId="0" borderId="0" xfId="1500" applyNumberFormat="1" applyFont="1" applyFill="1" applyAlignment="1">
      <alignment horizontal="left"/>
    </xf>
    <xf numFmtId="0" fontId="84" fillId="0" borderId="35" xfId="0" applyFont="1" applyBorder="1" applyAlignment="1">
      <alignment horizontal="center" vertical="center"/>
    </xf>
    <xf numFmtId="0" fontId="84" fillId="0" borderId="145" xfId="0" applyFont="1" applyBorder="1" applyAlignment="1">
      <alignment horizontal="center" vertical="center"/>
    </xf>
    <xf numFmtId="0" fontId="84" fillId="0" borderId="146" xfId="0" applyFont="1" applyBorder="1" applyAlignment="1">
      <alignment horizontal="center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4" fillId="0" borderId="35" xfId="0" applyFont="1" applyBorder="1" applyAlignment="1">
      <alignment horizontal="left" vertical="center"/>
    </xf>
    <xf numFmtId="0" fontId="84" fillId="0" borderId="146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45" xfId="1" applyFont="1" applyBorder="1" applyAlignment="1">
      <alignment horizontal="left" vertical="center"/>
    </xf>
    <xf numFmtId="0" fontId="8" fillId="0" borderId="146" xfId="1" applyFont="1" applyBorder="1" applyAlignment="1">
      <alignment horizontal="left" vertical="center"/>
    </xf>
    <xf numFmtId="164" fontId="8" fillId="0" borderId="145" xfId="0" applyNumberFormat="1" applyFont="1" applyBorder="1" applyAlignment="1">
      <alignment horizontal="center" vertical="center"/>
    </xf>
    <xf numFmtId="164" fontId="8" fillId="0" borderId="146" xfId="0" applyNumberFormat="1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6</xdr:col>
      <xdr:colOff>1076325</xdr:colOff>
      <xdr:row>22</xdr:row>
      <xdr:rowOff>346557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3AC2F0-5B68-1A1B-4C08-B59FCD7E3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5686425" cy="2603982"/>
        </a:xfrm>
        <a:prstGeom prst="rect">
          <a:avLst/>
        </a:prstGeom>
      </xdr:spPr>
    </xdr:pic>
    <xdr:clientData/>
  </xdr:twoCellAnchor>
  <xdr:twoCellAnchor editAs="oneCell">
    <xdr:from>
      <xdr:col>6</xdr:col>
      <xdr:colOff>1095375</xdr:colOff>
      <xdr:row>15</xdr:row>
      <xdr:rowOff>47625</xdr:rowOff>
    </xdr:from>
    <xdr:to>
      <xdr:col>13</xdr:col>
      <xdr:colOff>2476500</xdr:colOff>
      <xdr:row>22</xdr:row>
      <xdr:rowOff>342900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3338D1-B9D4-00F6-5A3A-981D410F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9325" y="4733925"/>
          <a:ext cx="6276975" cy="260032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6</xdr:row>
      <xdr:rowOff>0</xdr:rowOff>
    </xdr:from>
    <xdr:to>
      <xdr:col>13</xdr:col>
      <xdr:colOff>2476500</xdr:colOff>
      <xdr:row>14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ADE97A-9EFA-B420-522D-51ED25B88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82075" y="1857375"/>
          <a:ext cx="3324225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28</xdr:row>
      <xdr:rowOff>8282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8B8556-9C43-F11F-96D9-3D7E4E415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252619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0</xdr:colOff>
      <xdr:row>28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67FF1D-982A-B89B-5597-BFB5BC427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19261" cy="2517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50</xdr:row>
      <xdr:rowOff>17911</xdr:rowOff>
    </xdr:from>
    <xdr:to>
      <xdr:col>13</xdr:col>
      <xdr:colOff>1552894</xdr:colOff>
      <xdr:row>50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65</xdr:row>
      <xdr:rowOff>17393</xdr:rowOff>
    </xdr:from>
    <xdr:to>
      <xdr:col>13</xdr:col>
      <xdr:colOff>1507139</xdr:colOff>
      <xdr:row>65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1152525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0"/>
          <a:ext cx="11525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Q14" sqref="Q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9" t="s">
        <v>0</v>
      </c>
      <c r="C1" s="180"/>
      <c r="D1" s="181"/>
      <c r="E1" s="182"/>
      <c r="F1" s="183"/>
      <c r="G1" s="183"/>
      <c r="H1" s="183"/>
      <c r="I1" s="183"/>
      <c r="J1" s="183"/>
      <c r="K1" s="184"/>
      <c r="L1" s="19"/>
      <c r="M1" s="19"/>
      <c r="N1" s="19"/>
    </row>
    <row r="2" spans="2:16" ht="30" customHeight="1">
      <c r="B2" s="192" t="s">
        <v>341</v>
      </c>
      <c r="C2" s="193"/>
      <c r="D2" s="194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85" t="s">
        <v>342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7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88" t="s">
        <v>57</v>
      </c>
      <c r="C5" s="189"/>
      <c r="D5" s="190">
        <f>'Bullient '!M85+OTC!H18</f>
        <v>4130050868</v>
      </c>
      <c r="E5" s="191"/>
      <c r="F5" s="23"/>
      <c r="G5" s="188" t="s">
        <v>58</v>
      </c>
      <c r="H5" s="189"/>
      <c r="I5" s="190">
        <f>'Bullient '!N85+OTC!I18</f>
        <v>1423095319.5600002</v>
      </c>
      <c r="J5" s="191"/>
      <c r="K5" s="24"/>
      <c r="L5" s="188" t="s">
        <v>8</v>
      </c>
      <c r="M5" s="189"/>
      <c r="N5" s="25">
        <f>'Bullient '!L85+OTC!G18</f>
        <v>1048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73"/>
      <c r="L6" s="174"/>
      <c r="M6" s="175"/>
      <c r="N6" s="28"/>
    </row>
    <row r="7" spans="2:16" ht="24.95" customHeight="1">
      <c r="B7" s="176" t="s">
        <v>1</v>
      </c>
      <c r="C7" s="177"/>
      <c r="D7" s="178"/>
      <c r="E7" s="29">
        <v>929.75</v>
      </c>
      <c r="F7" s="30"/>
      <c r="G7" s="176" t="s">
        <v>5</v>
      </c>
      <c r="H7" s="177"/>
      <c r="I7" s="178"/>
      <c r="J7" s="29">
        <v>1198.3399999999999</v>
      </c>
      <c r="K7" s="172"/>
      <c r="L7" s="167"/>
      <c r="M7" s="168"/>
      <c r="N7" s="18"/>
    </row>
    <row r="8" spans="2:16" ht="24.95" customHeight="1">
      <c r="B8" s="176" t="s">
        <v>2</v>
      </c>
      <c r="C8" s="177"/>
      <c r="D8" s="178"/>
      <c r="E8" s="29">
        <v>932.79</v>
      </c>
      <c r="F8" s="31"/>
      <c r="G8" s="176" t="s">
        <v>6</v>
      </c>
      <c r="H8" s="177"/>
      <c r="I8" s="178"/>
      <c r="J8" s="29">
        <v>1198.1199999999999</v>
      </c>
      <c r="K8" s="172"/>
      <c r="L8" s="167"/>
      <c r="M8" s="168"/>
      <c r="N8" s="18"/>
    </row>
    <row r="9" spans="2:16" ht="24.95" customHeight="1">
      <c r="B9" s="169" t="s">
        <v>3</v>
      </c>
      <c r="C9" s="170"/>
      <c r="D9" s="171"/>
      <c r="E9" s="126">
        <f>((E7/E8)-1)*100</f>
        <v>-0.32590400840488698</v>
      </c>
      <c r="F9" s="31"/>
      <c r="G9" s="169" t="s">
        <v>3</v>
      </c>
      <c r="H9" s="170"/>
      <c r="I9" s="171"/>
      <c r="J9" s="125">
        <f>((J7/J8)-1)*100</f>
        <v>1.8362100624313982E-2</v>
      </c>
      <c r="K9" s="172"/>
      <c r="L9" s="167"/>
      <c r="M9" s="168"/>
      <c r="N9" s="18"/>
    </row>
    <row r="10" spans="2:16" ht="24.95" customHeight="1">
      <c r="B10" s="169" t="s">
        <v>4</v>
      </c>
      <c r="C10" s="170"/>
      <c r="D10" s="171"/>
      <c r="E10" s="126">
        <f>E7-E8</f>
        <v>-3.0399999999999636</v>
      </c>
      <c r="F10" s="21"/>
      <c r="G10" s="169" t="s">
        <v>4</v>
      </c>
      <c r="H10" s="170"/>
      <c r="I10" s="171"/>
      <c r="J10" s="125">
        <f>J7-J8</f>
        <v>0.22000000000002728</v>
      </c>
      <c r="K10" s="172"/>
      <c r="L10" s="167"/>
      <c r="M10" s="168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6"/>
      <c r="L11" s="167"/>
      <c r="M11" s="168"/>
      <c r="N11" s="18"/>
      <c r="O11" s="32"/>
    </row>
    <row r="12" spans="2:16" ht="24.95" customHeight="1">
      <c r="B12" s="37" t="s">
        <v>9</v>
      </c>
      <c r="C12" s="38">
        <v>105</v>
      </c>
      <c r="D12" s="39" t="s">
        <v>59</v>
      </c>
      <c r="E12" s="38">
        <v>28</v>
      </c>
      <c r="F12" s="21"/>
      <c r="G12" s="40" t="s">
        <v>64</v>
      </c>
      <c r="H12" s="38">
        <v>46</v>
      </c>
      <c r="I12" s="39" t="s">
        <v>59</v>
      </c>
      <c r="J12" s="38">
        <v>24</v>
      </c>
      <c r="K12" s="172"/>
      <c r="L12" s="167"/>
      <c r="M12" s="168"/>
      <c r="N12" s="18"/>
      <c r="O12" s="32"/>
      <c r="P12" s="32"/>
    </row>
    <row r="13" spans="2:16" ht="24.95" customHeight="1">
      <c r="B13" s="37" t="s">
        <v>63</v>
      </c>
      <c r="C13" s="38">
        <v>45</v>
      </c>
      <c r="D13" s="39" t="s">
        <v>59</v>
      </c>
      <c r="E13" s="38">
        <v>4</v>
      </c>
      <c r="F13" s="30"/>
      <c r="G13" s="198" t="s">
        <v>61</v>
      </c>
      <c r="H13" s="199"/>
      <c r="I13" s="200"/>
      <c r="J13" s="38">
        <v>11</v>
      </c>
      <c r="K13" s="172"/>
      <c r="L13" s="167"/>
      <c r="M13" s="168"/>
      <c r="N13" s="18"/>
      <c r="O13" s="32"/>
      <c r="P13" s="32"/>
    </row>
    <row r="14" spans="2:16" ht="24.95" customHeight="1">
      <c r="B14" s="169" t="s">
        <v>76</v>
      </c>
      <c r="C14" s="170" t="s">
        <v>10</v>
      </c>
      <c r="D14" s="171" t="s">
        <v>10</v>
      </c>
      <c r="E14" s="38">
        <v>4</v>
      </c>
      <c r="F14" s="21"/>
      <c r="G14" s="201" t="s">
        <v>62</v>
      </c>
      <c r="H14" s="202"/>
      <c r="I14" s="203"/>
      <c r="J14" s="38">
        <v>15</v>
      </c>
      <c r="K14" s="172"/>
      <c r="L14" s="167"/>
      <c r="M14" s="168"/>
      <c r="N14" s="26"/>
      <c r="O14" s="32"/>
    </row>
    <row r="15" spans="2:16" ht="24.95" customHeight="1">
      <c r="B15" s="169" t="s">
        <v>60</v>
      </c>
      <c r="C15" s="170" t="s">
        <v>11</v>
      </c>
      <c r="D15" s="171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27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98"/>
    </row>
    <row r="23" spans="1:16" ht="27.75" customHeight="1">
      <c r="B23" s="18"/>
      <c r="C23" s="18"/>
      <c r="D23" s="18"/>
      <c r="E23" s="18"/>
      <c r="F23" s="18"/>
      <c r="G23" s="26"/>
      <c r="H23" s="26"/>
      <c r="I23" s="26"/>
      <c r="J23" s="26"/>
      <c r="K23" s="26"/>
      <c r="L23" s="26"/>
      <c r="M23" s="26"/>
      <c r="N23" s="98"/>
    </row>
    <row r="24" spans="1:16" ht="33" customHeight="1">
      <c r="A24" s="195" t="s">
        <v>12</v>
      </c>
      <c r="B24" s="196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</row>
  </sheetData>
  <mergeCells count="31">
    <mergeCell ref="A24:N24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1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4" zoomScale="115" zoomScaleNormal="115" workbookViewId="0">
      <selection activeCell="K7" sqref="K6:K1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5" t="s">
        <v>55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4" ht="36.75" customHeight="1">
      <c r="A3" s="206" t="s">
        <v>343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</row>
    <row r="4" spans="1:14" ht="21">
      <c r="A4" s="42"/>
      <c r="B4" s="42"/>
      <c r="C4" s="204" t="s">
        <v>13</v>
      </c>
      <c r="D4" s="204"/>
      <c r="E4" s="204"/>
      <c r="F4" s="204"/>
      <c r="G4" s="42"/>
      <c r="H4" s="204" t="s">
        <v>14</v>
      </c>
      <c r="I4" s="204"/>
      <c r="J4" s="204"/>
      <c r="K4" s="204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164</v>
      </c>
      <c r="D6" s="75">
        <v>0.25</v>
      </c>
      <c r="E6" s="81">
        <v>13.64</v>
      </c>
      <c r="F6" s="78">
        <v>7815</v>
      </c>
      <c r="G6" s="42"/>
      <c r="H6" s="46" t="s">
        <v>112</v>
      </c>
      <c r="I6" s="75">
        <v>7.0000000000000007E-2</v>
      </c>
      <c r="J6" s="82">
        <v>-12.5</v>
      </c>
      <c r="K6" s="78">
        <v>49503264</v>
      </c>
      <c r="L6" s="1"/>
      <c r="M6" s="1"/>
    </row>
    <row r="7" spans="1:14" s="48" customFormat="1" ht="17.100000000000001" customHeight="1">
      <c r="A7" s="42"/>
      <c r="B7" s="42"/>
      <c r="C7" s="46" t="s">
        <v>240</v>
      </c>
      <c r="D7" s="75">
        <v>2.2999999999999998</v>
      </c>
      <c r="E7" s="81">
        <v>6.48</v>
      </c>
      <c r="F7" s="78">
        <v>1460000</v>
      </c>
      <c r="G7" s="42"/>
      <c r="H7" s="46" t="s">
        <v>284</v>
      </c>
      <c r="I7" s="75">
        <v>0.14000000000000001</v>
      </c>
      <c r="J7" s="82">
        <v>-6.67</v>
      </c>
      <c r="K7" s="78">
        <v>3500209657</v>
      </c>
      <c r="L7" s="1"/>
    </row>
    <row r="8" spans="1:14" s="48" customFormat="1" ht="17.100000000000001" customHeight="1">
      <c r="A8" s="42"/>
      <c r="B8" s="42"/>
      <c r="C8" s="46" t="s">
        <v>225</v>
      </c>
      <c r="D8" s="75">
        <v>0.48</v>
      </c>
      <c r="E8" s="81">
        <v>4.3499999999999996</v>
      </c>
      <c r="F8" s="78">
        <v>6200000</v>
      </c>
      <c r="G8" s="42"/>
      <c r="H8" s="46" t="s">
        <v>315</v>
      </c>
      <c r="I8" s="75">
        <v>1.1499999999999999</v>
      </c>
      <c r="J8" s="82">
        <v>-4.96</v>
      </c>
      <c r="K8" s="78">
        <v>25000</v>
      </c>
    </row>
    <row r="9" spans="1:14" s="48" customFormat="1" ht="17.100000000000001" customHeight="1">
      <c r="A9" s="42"/>
      <c r="B9" s="42"/>
      <c r="C9" s="46" t="s">
        <v>131</v>
      </c>
      <c r="D9" s="75">
        <v>19.100000000000001</v>
      </c>
      <c r="E9" s="81">
        <v>3.52</v>
      </c>
      <c r="F9" s="78">
        <v>1478635</v>
      </c>
      <c r="G9" s="42"/>
      <c r="H9" s="95" t="s">
        <v>244</v>
      </c>
      <c r="I9" s="89">
        <v>3.15</v>
      </c>
      <c r="J9" s="99">
        <v>-4.55</v>
      </c>
      <c r="K9" s="88">
        <v>21000</v>
      </c>
    </row>
    <row r="10" spans="1:14" s="48" customFormat="1" ht="17.100000000000001" customHeight="1">
      <c r="A10" s="42"/>
      <c r="B10" s="42"/>
      <c r="C10" s="46" t="s">
        <v>119</v>
      </c>
      <c r="D10" s="75">
        <v>19.25</v>
      </c>
      <c r="E10" s="81">
        <v>3</v>
      </c>
      <c r="F10" s="78">
        <v>334286</v>
      </c>
      <c r="G10" s="42"/>
      <c r="H10" s="95" t="s">
        <v>89</v>
      </c>
      <c r="I10" s="89">
        <v>7.25</v>
      </c>
      <c r="J10" s="99">
        <v>-4.3499999999999996</v>
      </c>
      <c r="K10" s="88">
        <v>15282</v>
      </c>
    </row>
    <row r="11" spans="1:14" s="48" customFormat="1" ht="33" customHeight="1">
      <c r="A11" s="42"/>
      <c r="B11" s="42"/>
      <c r="C11" s="205" t="s">
        <v>56</v>
      </c>
      <c r="D11" s="205"/>
      <c r="E11" s="205"/>
      <c r="F11" s="205"/>
      <c r="G11" s="205"/>
      <c r="H11" s="205"/>
      <c r="I11" s="205"/>
      <c r="J11" s="205"/>
      <c r="K11" s="205"/>
    </row>
    <row r="12" spans="1:14" s="48" customFormat="1" ht="33" customHeight="1">
      <c r="A12" s="42"/>
      <c r="B12" s="42"/>
      <c r="C12" s="205"/>
      <c r="D12" s="205"/>
      <c r="E12" s="205"/>
      <c r="F12" s="205"/>
      <c r="G12" s="205"/>
      <c r="H12" s="205"/>
      <c r="I12" s="205"/>
      <c r="J12" s="205"/>
      <c r="K12" s="205"/>
    </row>
    <row r="13" spans="1:14" ht="29.25" customHeight="1">
      <c r="A13" s="42"/>
      <c r="B13" s="42"/>
      <c r="C13" s="204" t="s">
        <v>18</v>
      </c>
      <c r="D13" s="204"/>
      <c r="E13" s="204"/>
      <c r="F13" s="204"/>
      <c r="G13" s="85"/>
      <c r="H13" s="204" t="s">
        <v>7</v>
      </c>
      <c r="I13" s="204"/>
      <c r="J13" s="204"/>
      <c r="K13" s="204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284</v>
      </c>
      <c r="D15" s="75">
        <v>0.14000000000000001</v>
      </c>
      <c r="E15" s="76">
        <v>-6.67</v>
      </c>
      <c r="F15" s="78">
        <v>3500209657</v>
      </c>
      <c r="G15" s="1"/>
      <c r="H15" s="95" t="s">
        <v>284</v>
      </c>
      <c r="I15" s="89">
        <v>0.14000000000000001</v>
      </c>
      <c r="J15" s="90">
        <v>-6.67</v>
      </c>
      <c r="K15" s="88">
        <v>490030710.55000001</v>
      </c>
    </row>
    <row r="16" spans="1:14" ht="17.100000000000001" customHeight="1">
      <c r="A16" s="42"/>
      <c r="B16" s="42"/>
      <c r="C16" s="46" t="s">
        <v>134</v>
      </c>
      <c r="D16" s="75">
        <v>1.95</v>
      </c>
      <c r="E16" s="76">
        <v>-0.51</v>
      </c>
      <c r="F16" s="78">
        <v>226539082</v>
      </c>
      <c r="G16" s="1"/>
      <c r="H16" s="95" t="s">
        <v>134</v>
      </c>
      <c r="I16" s="89">
        <v>1.95</v>
      </c>
      <c r="J16" s="90">
        <v>-0.51</v>
      </c>
      <c r="K16" s="88">
        <v>440513669.87</v>
      </c>
    </row>
    <row r="17" spans="1:11" ht="17.100000000000001" customHeight="1">
      <c r="A17" s="42"/>
      <c r="B17" s="42"/>
      <c r="C17" s="46" t="s">
        <v>250</v>
      </c>
      <c r="D17" s="75">
        <v>0.05</v>
      </c>
      <c r="E17" s="76">
        <v>0</v>
      </c>
      <c r="F17" s="78">
        <v>101000000</v>
      </c>
      <c r="G17" s="1"/>
      <c r="H17" s="95" t="s">
        <v>146</v>
      </c>
      <c r="I17" s="89">
        <v>2.64</v>
      </c>
      <c r="J17" s="90">
        <v>-0.75</v>
      </c>
      <c r="K17" s="88">
        <v>81360095.420000002</v>
      </c>
    </row>
    <row r="18" spans="1:11" ht="17.100000000000001" customHeight="1">
      <c r="A18" s="42"/>
      <c r="B18" s="42"/>
      <c r="C18" s="46" t="s">
        <v>248</v>
      </c>
      <c r="D18" s="75">
        <v>0.2</v>
      </c>
      <c r="E18" s="76">
        <v>0</v>
      </c>
      <c r="F18" s="78">
        <v>74192245</v>
      </c>
      <c r="G18" s="1"/>
      <c r="H18" s="95" t="s">
        <v>150</v>
      </c>
      <c r="I18" s="89">
        <v>15.3</v>
      </c>
      <c r="J18" s="90">
        <v>7.0000000000000007E-2</v>
      </c>
      <c r="K18" s="88">
        <v>66111599.530000001</v>
      </c>
    </row>
    <row r="19" spans="1:11" ht="16.5" customHeight="1">
      <c r="A19" s="42"/>
      <c r="B19" s="42"/>
      <c r="C19" s="46" t="s">
        <v>112</v>
      </c>
      <c r="D19" s="75">
        <v>7.0000000000000007E-2</v>
      </c>
      <c r="E19" s="76">
        <v>-12.5</v>
      </c>
      <c r="F19" s="78">
        <v>49503264</v>
      </c>
      <c r="G19" s="1"/>
      <c r="H19" s="95" t="s">
        <v>313</v>
      </c>
      <c r="I19" s="89">
        <v>4.5</v>
      </c>
      <c r="J19" s="90">
        <v>-2.17</v>
      </c>
      <c r="K19" s="88">
        <v>66040358.600000001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9"/>
  <sheetViews>
    <sheetView topLeftCell="A25" zoomScale="115" zoomScaleNormal="115" workbookViewId="0">
      <selection activeCell="C79" sqref="C79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23" t="s">
        <v>347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5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95" customHeight="1">
      <c r="A3" s="57"/>
      <c r="B3" s="212" t="s">
        <v>29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4"/>
    </row>
    <row r="4" spans="1:14" ht="12.95" customHeight="1">
      <c r="A4" s="57"/>
      <c r="B4" s="95" t="s">
        <v>197</v>
      </c>
      <c r="C4" s="96" t="s">
        <v>198</v>
      </c>
      <c r="D4" s="89">
        <v>0.28999999999999998</v>
      </c>
      <c r="E4" s="89">
        <v>0.28999999999999998</v>
      </c>
      <c r="F4" s="89">
        <v>0.28000000000000003</v>
      </c>
      <c r="G4" s="89">
        <v>0.28000000000000003</v>
      </c>
      <c r="H4" s="89">
        <v>0.28999999999999998</v>
      </c>
      <c r="I4" s="89">
        <v>0.28000000000000003</v>
      </c>
      <c r="J4" s="89">
        <v>0.28999999999999998</v>
      </c>
      <c r="K4" s="90">
        <v>-3.45</v>
      </c>
      <c r="L4" s="87">
        <v>9</v>
      </c>
      <c r="M4" s="88">
        <v>30000500</v>
      </c>
      <c r="N4" s="88">
        <v>8400145</v>
      </c>
    </row>
    <row r="5" spans="1:14" ht="12.95" customHeight="1">
      <c r="A5" s="57"/>
      <c r="B5" s="95" t="s">
        <v>146</v>
      </c>
      <c r="C5" s="96" t="s">
        <v>147</v>
      </c>
      <c r="D5" s="89">
        <v>2.66</v>
      </c>
      <c r="E5" s="89">
        <v>2.67</v>
      </c>
      <c r="F5" s="89">
        <v>2.58</v>
      </c>
      <c r="G5" s="89">
        <v>2.61</v>
      </c>
      <c r="H5" s="89">
        <v>2.61</v>
      </c>
      <c r="I5" s="89">
        <v>2.64</v>
      </c>
      <c r="J5" s="89">
        <v>2.66</v>
      </c>
      <c r="K5" s="90">
        <v>-0.75</v>
      </c>
      <c r="L5" s="87">
        <v>93</v>
      </c>
      <c r="M5" s="88">
        <v>31113907</v>
      </c>
      <c r="N5" s="88">
        <v>81360095.420000002</v>
      </c>
    </row>
    <row r="6" spans="1:14" ht="12.95" customHeight="1">
      <c r="A6" s="57"/>
      <c r="B6" s="95" t="s">
        <v>209</v>
      </c>
      <c r="C6" s="96" t="s">
        <v>210</v>
      </c>
      <c r="D6" s="89">
        <v>0.51</v>
      </c>
      <c r="E6" s="89">
        <v>0.53</v>
      </c>
      <c r="F6" s="89">
        <v>0.51</v>
      </c>
      <c r="G6" s="89">
        <v>0.52</v>
      </c>
      <c r="H6" s="89">
        <v>0.51</v>
      </c>
      <c r="I6" s="89">
        <v>0.52</v>
      </c>
      <c r="J6" s="89">
        <v>0.51</v>
      </c>
      <c r="K6" s="90">
        <v>1.96</v>
      </c>
      <c r="L6" s="87">
        <v>17</v>
      </c>
      <c r="M6" s="88">
        <v>12400026</v>
      </c>
      <c r="N6" s="88">
        <v>6491104.2199999997</v>
      </c>
    </row>
    <row r="7" spans="1:14" ht="12.95" customHeight="1">
      <c r="A7" s="57"/>
      <c r="B7" s="95" t="s">
        <v>331</v>
      </c>
      <c r="C7" s="96" t="s">
        <v>332</v>
      </c>
      <c r="D7" s="89">
        <v>0.35</v>
      </c>
      <c r="E7" s="89">
        <v>0.37</v>
      </c>
      <c r="F7" s="89">
        <v>0.34</v>
      </c>
      <c r="G7" s="89">
        <v>0.36</v>
      </c>
      <c r="H7" s="89">
        <v>0.33</v>
      </c>
      <c r="I7" s="89">
        <v>0.37</v>
      </c>
      <c r="J7" s="89">
        <v>0.37</v>
      </c>
      <c r="K7" s="90">
        <v>0</v>
      </c>
      <c r="L7" s="87">
        <v>4</v>
      </c>
      <c r="M7" s="88">
        <v>233880</v>
      </c>
      <c r="N7" s="88">
        <v>85169.32</v>
      </c>
    </row>
    <row r="8" spans="1:14" ht="12.95" customHeight="1">
      <c r="A8" s="57"/>
      <c r="B8" s="95" t="s">
        <v>222</v>
      </c>
      <c r="C8" s="96" t="s">
        <v>223</v>
      </c>
      <c r="D8" s="89">
        <v>0.3</v>
      </c>
      <c r="E8" s="89">
        <v>0.3</v>
      </c>
      <c r="F8" s="89">
        <v>0.3</v>
      </c>
      <c r="G8" s="89">
        <v>0.3</v>
      </c>
      <c r="H8" s="89">
        <v>0.3</v>
      </c>
      <c r="I8" s="89">
        <v>0.3</v>
      </c>
      <c r="J8" s="89">
        <v>0.3</v>
      </c>
      <c r="K8" s="90">
        <v>0</v>
      </c>
      <c r="L8" s="87">
        <v>3</v>
      </c>
      <c r="M8" s="88">
        <v>2091567</v>
      </c>
      <c r="N8" s="88">
        <v>627470.1</v>
      </c>
    </row>
    <row r="9" spans="1:14" ht="12.95" customHeight="1">
      <c r="A9" s="57"/>
      <c r="B9" s="95" t="s">
        <v>128</v>
      </c>
      <c r="C9" s="96" t="s">
        <v>127</v>
      </c>
      <c r="D9" s="89">
        <v>0.36</v>
      </c>
      <c r="E9" s="89">
        <v>0.36</v>
      </c>
      <c r="F9" s="89">
        <v>0.36</v>
      </c>
      <c r="G9" s="89">
        <v>0.36</v>
      </c>
      <c r="H9" s="89">
        <v>0.36</v>
      </c>
      <c r="I9" s="89">
        <v>0.36</v>
      </c>
      <c r="J9" s="89">
        <v>0.36</v>
      </c>
      <c r="K9" s="90">
        <v>0</v>
      </c>
      <c r="L9" s="87">
        <v>6</v>
      </c>
      <c r="M9" s="88">
        <v>4365157</v>
      </c>
      <c r="N9" s="88">
        <v>1571456.52</v>
      </c>
    </row>
    <row r="10" spans="1:14" ht="12.95" customHeight="1">
      <c r="A10" s="57"/>
      <c r="B10" s="95" t="s">
        <v>238</v>
      </c>
      <c r="C10" s="96" t="s">
        <v>239</v>
      </c>
      <c r="D10" s="89">
        <v>0.9</v>
      </c>
      <c r="E10" s="89">
        <v>0.9</v>
      </c>
      <c r="F10" s="89">
        <v>0.87</v>
      </c>
      <c r="G10" s="89">
        <v>0.88</v>
      </c>
      <c r="H10" s="89">
        <v>0.9</v>
      </c>
      <c r="I10" s="89">
        <v>0.88</v>
      </c>
      <c r="J10" s="89">
        <v>0.9</v>
      </c>
      <c r="K10" s="90">
        <v>-2.2200000000000002</v>
      </c>
      <c r="L10" s="87">
        <v>35</v>
      </c>
      <c r="M10" s="88">
        <v>5189523</v>
      </c>
      <c r="N10" s="88">
        <v>4567082.42</v>
      </c>
    </row>
    <row r="11" spans="1:14" ht="12.95" customHeight="1">
      <c r="A11" s="57"/>
      <c r="B11" s="95" t="s">
        <v>112</v>
      </c>
      <c r="C11" s="96" t="s">
        <v>113</v>
      </c>
      <c r="D11" s="89">
        <v>7.0000000000000007E-2</v>
      </c>
      <c r="E11" s="89">
        <v>0.08</v>
      </c>
      <c r="F11" s="89">
        <v>7.0000000000000007E-2</v>
      </c>
      <c r="G11" s="89">
        <v>7.0000000000000007E-2</v>
      </c>
      <c r="H11" s="89">
        <v>7.0000000000000007E-2</v>
      </c>
      <c r="I11" s="89">
        <v>7.0000000000000007E-2</v>
      </c>
      <c r="J11" s="89">
        <v>0.08</v>
      </c>
      <c r="K11" s="90">
        <v>-12.5</v>
      </c>
      <c r="L11" s="87">
        <v>11</v>
      </c>
      <c r="M11" s="88">
        <v>49503264</v>
      </c>
      <c r="N11" s="88">
        <v>3465238.48</v>
      </c>
    </row>
    <row r="12" spans="1:14" ht="12.95" customHeight="1">
      <c r="A12" s="57"/>
      <c r="B12" s="95" t="s">
        <v>323</v>
      </c>
      <c r="C12" s="96" t="s">
        <v>324</v>
      </c>
      <c r="D12" s="89">
        <v>1</v>
      </c>
      <c r="E12" s="89">
        <v>1</v>
      </c>
      <c r="F12" s="89">
        <v>1</v>
      </c>
      <c r="G12" s="89">
        <v>1</v>
      </c>
      <c r="H12" s="89">
        <v>1</v>
      </c>
      <c r="I12" s="89">
        <v>1</v>
      </c>
      <c r="J12" s="89">
        <v>1</v>
      </c>
      <c r="K12" s="90">
        <v>0</v>
      </c>
      <c r="L12" s="87">
        <v>1</v>
      </c>
      <c r="M12" s="88">
        <v>8088</v>
      </c>
      <c r="N12" s="88">
        <v>8088</v>
      </c>
    </row>
    <row r="13" spans="1:14" ht="12.95" customHeight="1">
      <c r="A13" s="57"/>
      <c r="B13" s="95" t="s">
        <v>134</v>
      </c>
      <c r="C13" s="96" t="s">
        <v>135</v>
      </c>
      <c r="D13" s="89">
        <v>1.96</v>
      </c>
      <c r="E13" s="89">
        <v>1.97</v>
      </c>
      <c r="F13" s="89">
        <v>1.91</v>
      </c>
      <c r="G13" s="89">
        <v>1.94</v>
      </c>
      <c r="H13" s="89">
        <v>1.93</v>
      </c>
      <c r="I13" s="89">
        <v>1.95</v>
      </c>
      <c r="J13" s="89">
        <v>1.96</v>
      </c>
      <c r="K13" s="90">
        <v>-0.51</v>
      </c>
      <c r="L13" s="87">
        <v>174</v>
      </c>
      <c r="M13" s="88">
        <v>226539082</v>
      </c>
      <c r="N13" s="88">
        <v>440513669.87</v>
      </c>
    </row>
    <row r="14" spans="1:14" ht="12.95" customHeight="1">
      <c r="A14" s="57"/>
      <c r="B14" s="95" t="s">
        <v>144</v>
      </c>
      <c r="C14" s="96" t="s">
        <v>145</v>
      </c>
      <c r="D14" s="89">
        <v>3.6</v>
      </c>
      <c r="E14" s="89">
        <v>3.6</v>
      </c>
      <c r="F14" s="89">
        <v>3.45</v>
      </c>
      <c r="G14" s="89">
        <v>3.53</v>
      </c>
      <c r="H14" s="89">
        <v>3.36</v>
      </c>
      <c r="I14" s="89">
        <v>3.56</v>
      </c>
      <c r="J14" s="89">
        <v>3.55</v>
      </c>
      <c r="K14" s="90">
        <v>0.28000000000000003</v>
      </c>
      <c r="L14" s="87">
        <v>67</v>
      </c>
      <c r="M14" s="88">
        <v>11524916</v>
      </c>
      <c r="N14" s="88">
        <v>40695817.479999997</v>
      </c>
    </row>
    <row r="15" spans="1:14" ht="12.95" customHeight="1">
      <c r="A15" s="57"/>
      <c r="B15" s="95" t="s">
        <v>250</v>
      </c>
      <c r="C15" s="96" t="s">
        <v>251</v>
      </c>
      <c r="D15" s="89">
        <v>0.05</v>
      </c>
      <c r="E15" s="89">
        <v>0.05</v>
      </c>
      <c r="F15" s="89">
        <v>0.05</v>
      </c>
      <c r="G15" s="89">
        <v>0.05</v>
      </c>
      <c r="H15" s="89">
        <v>0.05</v>
      </c>
      <c r="I15" s="89">
        <v>0.05</v>
      </c>
      <c r="J15" s="89">
        <v>0.05</v>
      </c>
      <c r="K15" s="90">
        <v>0</v>
      </c>
      <c r="L15" s="87">
        <v>11</v>
      </c>
      <c r="M15" s="88">
        <v>101000000</v>
      </c>
      <c r="N15" s="88">
        <v>5050000</v>
      </c>
    </row>
    <row r="16" spans="1:14" ht="12.95" customHeight="1">
      <c r="A16" s="57"/>
      <c r="B16" s="210" t="s">
        <v>82</v>
      </c>
      <c r="C16" s="211"/>
      <c r="D16" s="220"/>
      <c r="E16" s="221"/>
      <c r="F16" s="221"/>
      <c r="G16" s="221"/>
      <c r="H16" s="221"/>
      <c r="I16" s="221"/>
      <c r="J16" s="221"/>
      <c r="K16" s="222"/>
      <c r="L16" s="59">
        <f>SUM(L4:L15)</f>
        <v>431</v>
      </c>
      <c r="M16" s="59">
        <f>SUM(M4:M15)</f>
        <v>473969910</v>
      </c>
      <c r="N16" s="60">
        <f>SUM(N4:N15)</f>
        <v>592835336.83000004</v>
      </c>
    </row>
    <row r="17" spans="1:14" ht="12.95" customHeight="1">
      <c r="A17" s="57"/>
      <c r="B17" s="212" t="s">
        <v>30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4"/>
    </row>
    <row r="18" spans="1:14" ht="12.95" customHeight="1">
      <c r="A18" s="57"/>
      <c r="B18" s="46" t="s">
        <v>150</v>
      </c>
      <c r="C18" s="58" t="s">
        <v>151</v>
      </c>
      <c r="D18" s="62">
        <v>15.25</v>
      </c>
      <c r="E18" s="75">
        <v>15.34</v>
      </c>
      <c r="F18" s="75">
        <v>15.01</v>
      </c>
      <c r="G18" s="75">
        <v>15.24</v>
      </c>
      <c r="H18" s="75">
        <v>14.93</v>
      </c>
      <c r="I18" s="75">
        <v>15.3</v>
      </c>
      <c r="J18" s="75">
        <v>15.29</v>
      </c>
      <c r="K18" s="76">
        <v>7.0000000000000007E-2</v>
      </c>
      <c r="L18" s="77">
        <v>96</v>
      </c>
      <c r="M18" s="78">
        <v>4339060</v>
      </c>
      <c r="N18" s="78">
        <v>66111599.530000001</v>
      </c>
    </row>
    <row r="19" spans="1:14" ht="12.95" customHeight="1">
      <c r="A19" s="57"/>
      <c r="B19" s="46" t="s">
        <v>246</v>
      </c>
      <c r="C19" s="58" t="s">
        <v>247</v>
      </c>
      <c r="D19" s="62">
        <v>3.6</v>
      </c>
      <c r="E19" s="75">
        <v>3.6</v>
      </c>
      <c r="F19" s="75">
        <v>3.6</v>
      </c>
      <c r="G19" s="75">
        <v>3.6</v>
      </c>
      <c r="H19" s="75">
        <v>3.6</v>
      </c>
      <c r="I19" s="75">
        <v>3.6</v>
      </c>
      <c r="J19" s="75">
        <v>3.6</v>
      </c>
      <c r="K19" s="76">
        <v>0</v>
      </c>
      <c r="L19" s="77">
        <v>11</v>
      </c>
      <c r="M19" s="78">
        <v>401021</v>
      </c>
      <c r="N19" s="78">
        <v>1443675.6</v>
      </c>
    </row>
    <row r="20" spans="1:14" ht="12.95" customHeight="1">
      <c r="A20" s="57"/>
      <c r="B20" s="210" t="s">
        <v>100</v>
      </c>
      <c r="C20" s="211"/>
      <c r="D20" s="220"/>
      <c r="E20" s="221"/>
      <c r="F20" s="221"/>
      <c r="G20" s="221"/>
      <c r="H20" s="221"/>
      <c r="I20" s="221"/>
      <c r="J20" s="221"/>
      <c r="K20" s="222"/>
      <c r="L20" s="61">
        <f>SUM(L18:L19)</f>
        <v>107</v>
      </c>
      <c r="M20" s="59">
        <f>SUM(M18:M19)</f>
        <v>4740081</v>
      </c>
      <c r="N20" s="47">
        <f>SUM(N18:N19)</f>
        <v>67555275.129999995</v>
      </c>
    </row>
    <row r="21" spans="1:14" ht="12.95" customHeight="1">
      <c r="A21" s="57"/>
      <c r="B21" s="212" t="s">
        <v>77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4"/>
    </row>
    <row r="22" spans="1:14" ht="12.95" customHeight="1">
      <c r="A22" s="57"/>
      <c r="B22" s="95" t="s">
        <v>119</v>
      </c>
      <c r="C22" s="96" t="s">
        <v>120</v>
      </c>
      <c r="D22" s="89">
        <v>18</v>
      </c>
      <c r="E22" s="89">
        <v>19.25</v>
      </c>
      <c r="F22" s="89">
        <v>18</v>
      </c>
      <c r="G22" s="89">
        <v>19.07</v>
      </c>
      <c r="H22" s="89">
        <v>18.78</v>
      </c>
      <c r="I22" s="89">
        <v>19.25</v>
      </c>
      <c r="J22" s="89">
        <v>18.690000000000001</v>
      </c>
      <c r="K22" s="90">
        <v>3</v>
      </c>
      <c r="L22" s="87">
        <v>15</v>
      </c>
      <c r="M22" s="88">
        <v>334286</v>
      </c>
      <c r="N22" s="88">
        <v>6375377.9000000004</v>
      </c>
    </row>
    <row r="23" spans="1:14" ht="12.95" customHeight="1">
      <c r="A23" s="57"/>
      <c r="B23" s="95" t="s">
        <v>313</v>
      </c>
      <c r="C23" s="96" t="s">
        <v>314</v>
      </c>
      <c r="D23" s="89">
        <v>4.5999999999999996</v>
      </c>
      <c r="E23" s="89">
        <v>4.7</v>
      </c>
      <c r="F23" s="89">
        <v>4.5</v>
      </c>
      <c r="G23" s="89">
        <v>4.59</v>
      </c>
      <c r="H23" s="89">
        <v>4.5999999999999996</v>
      </c>
      <c r="I23" s="89">
        <v>4.5</v>
      </c>
      <c r="J23" s="89">
        <v>4.5999999999999996</v>
      </c>
      <c r="K23" s="90">
        <v>-2.17</v>
      </c>
      <c r="L23" s="87">
        <v>29</v>
      </c>
      <c r="M23" s="88">
        <v>14402107</v>
      </c>
      <c r="N23" s="88">
        <v>66040358.600000001</v>
      </c>
    </row>
    <row r="24" spans="1:14" ht="12.95" customHeight="1">
      <c r="A24" s="57"/>
      <c r="B24" s="95" t="s">
        <v>89</v>
      </c>
      <c r="C24" s="96" t="s">
        <v>88</v>
      </c>
      <c r="D24" s="89">
        <v>7.25</v>
      </c>
      <c r="E24" s="89">
        <v>7.25</v>
      </c>
      <c r="F24" s="89">
        <v>7.25</v>
      </c>
      <c r="G24" s="89">
        <v>7.25</v>
      </c>
      <c r="H24" s="89">
        <v>7.58</v>
      </c>
      <c r="I24" s="89">
        <v>7.25</v>
      </c>
      <c r="J24" s="89">
        <v>7.58</v>
      </c>
      <c r="K24" s="90">
        <v>-4.3499999999999996</v>
      </c>
      <c r="L24" s="87">
        <v>1</v>
      </c>
      <c r="M24" s="88">
        <v>15282</v>
      </c>
      <c r="N24" s="88">
        <v>110794.5</v>
      </c>
    </row>
    <row r="25" spans="1:14" ht="12.95" customHeight="1">
      <c r="A25" s="57"/>
      <c r="B25" s="95" t="s">
        <v>240</v>
      </c>
      <c r="C25" s="96" t="s">
        <v>241</v>
      </c>
      <c r="D25" s="89">
        <v>2.16</v>
      </c>
      <c r="E25" s="89">
        <v>2.2999999999999998</v>
      </c>
      <c r="F25" s="89">
        <v>2.15</v>
      </c>
      <c r="G25" s="89">
        <v>2.2799999999999998</v>
      </c>
      <c r="H25" s="89">
        <v>2.17</v>
      </c>
      <c r="I25" s="89">
        <v>2.2999999999999998</v>
      </c>
      <c r="J25" s="89">
        <v>2.16</v>
      </c>
      <c r="K25" s="90">
        <v>6.48</v>
      </c>
      <c r="L25" s="87">
        <v>14</v>
      </c>
      <c r="M25" s="88">
        <v>1460000</v>
      </c>
      <c r="N25" s="88">
        <v>3334982.59</v>
      </c>
    </row>
    <row r="26" spans="1:14" ht="12.95" customHeight="1">
      <c r="A26" s="57"/>
      <c r="B26" s="95" t="s">
        <v>264</v>
      </c>
      <c r="C26" s="96" t="s">
        <v>265</v>
      </c>
      <c r="D26" s="89">
        <v>0.35</v>
      </c>
      <c r="E26" s="89">
        <v>0.35</v>
      </c>
      <c r="F26" s="89">
        <v>0.35</v>
      </c>
      <c r="G26" s="89">
        <v>0.35</v>
      </c>
      <c r="H26" s="89">
        <v>0.35</v>
      </c>
      <c r="I26" s="89">
        <v>0.35</v>
      </c>
      <c r="J26" s="89">
        <v>0.35</v>
      </c>
      <c r="K26" s="90">
        <v>0</v>
      </c>
      <c r="L26" s="87">
        <v>2</v>
      </c>
      <c r="M26" s="88">
        <v>5500</v>
      </c>
      <c r="N26" s="88">
        <v>1925</v>
      </c>
    </row>
    <row r="27" spans="1:14" ht="12.95" customHeight="1">
      <c r="A27" s="57"/>
      <c r="B27" s="210" t="s">
        <v>83</v>
      </c>
      <c r="C27" s="211"/>
      <c r="D27" s="220"/>
      <c r="E27" s="221"/>
      <c r="F27" s="221"/>
      <c r="G27" s="221"/>
      <c r="H27" s="221"/>
      <c r="I27" s="221"/>
      <c r="J27" s="221"/>
      <c r="K27" s="222"/>
      <c r="L27" s="63">
        <f>SUM(L22:L26)</f>
        <v>61</v>
      </c>
      <c r="M27" s="63">
        <f>SUM(M22:M26)</f>
        <v>16217175</v>
      </c>
      <c r="N27" s="63">
        <f>SUM(N22:N26)</f>
        <v>75863438.590000004</v>
      </c>
    </row>
    <row r="28" spans="1:14" ht="12.95" customHeight="1">
      <c r="A28" s="57"/>
      <c r="B28" s="212" t="s">
        <v>87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4"/>
    </row>
    <row r="29" spans="1:14" ht="12.95" customHeight="1">
      <c r="A29" s="57"/>
      <c r="B29" s="46" t="s">
        <v>154</v>
      </c>
      <c r="C29" s="58" t="s">
        <v>155</v>
      </c>
      <c r="D29" s="62">
        <v>0.67</v>
      </c>
      <c r="E29" s="75">
        <v>0.67</v>
      </c>
      <c r="F29" s="75">
        <v>0.66</v>
      </c>
      <c r="G29" s="75">
        <v>0.66</v>
      </c>
      <c r="H29" s="75">
        <v>0.66</v>
      </c>
      <c r="I29" s="75">
        <v>0.66</v>
      </c>
      <c r="J29" s="75">
        <v>0.66</v>
      </c>
      <c r="K29" s="76">
        <v>0</v>
      </c>
      <c r="L29" s="77">
        <v>2</v>
      </c>
      <c r="M29" s="78">
        <v>6418</v>
      </c>
      <c r="N29" s="78">
        <v>4254.88</v>
      </c>
    </row>
    <row r="30" spans="1:14" ht="12.95" customHeight="1">
      <c r="A30" s="57"/>
      <c r="B30" s="210" t="s">
        <v>235</v>
      </c>
      <c r="C30" s="211"/>
      <c r="D30" s="220"/>
      <c r="E30" s="221"/>
      <c r="F30" s="221"/>
      <c r="G30" s="221"/>
      <c r="H30" s="221"/>
      <c r="I30" s="221"/>
      <c r="J30" s="221"/>
      <c r="K30" s="222"/>
      <c r="L30" s="63">
        <f>SUM(L29:L29)</f>
        <v>2</v>
      </c>
      <c r="M30" s="63">
        <f>SUM(M29:M29)</f>
        <v>6418</v>
      </c>
      <c r="N30" s="63">
        <f>SUM(N29:N29)</f>
        <v>4254.88</v>
      </c>
    </row>
    <row r="31" spans="1:14" ht="12.95" customHeight="1">
      <c r="A31" s="57"/>
      <c r="B31" s="212" t="s">
        <v>337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4"/>
    </row>
    <row r="32" spans="1:14" ht="12.95" customHeight="1">
      <c r="A32" s="57"/>
      <c r="B32" s="46" t="s">
        <v>335</v>
      </c>
      <c r="C32" s="58" t="s">
        <v>336</v>
      </c>
      <c r="D32" s="89">
        <v>110</v>
      </c>
      <c r="E32" s="89">
        <v>110</v>
      </c>
      <c r="F32" s="89">
        <v>105</v>
      </c>
      <c r="G32" s="89">
        <v>108.44</v>
      </c>
      <c r="H32" s="89">
        <v>109.1</v>
      </c>
      <c r="I32" s="89">
        <v>107</v>
      </c>
      <c r="J32" s="89">
        <v>109</v>
      </c>
      <c r="K32" s="90">
        <v>-1.83</v>
      </c>
      <c r="L32" s="87">
        <v>72</v>
      </c>
      <c r="M32" s="88">
        <v>272542</v>
      </c>
      <c r="N32" s="88">
        <v>29554423.719999999</v>
      </c>
    </row>
    <row r="33" spans="1:14" ht="12.95" customHeight="1">
      <c r="A33" s="57"/>
      <c r="B33" s="215" t="s">
        <v>338</v>
      </c>
      <c r="C33" s="216"/>
      <c r="D33" s="217"/>
      <c r="E33" s="218"/>
      <c r="F33" s="218"/>
      <c r="G33" s="218"/>
      <c r="H33" s="218"/>
      <c r="I33" s="218"/>
      <c r="J33" s="218"/>
      <c r="K33" s="219"/>
      <c r="L33" s="63">
        <f>SUM(L32)</f>
        <v>72</v>
      </c>
      <c r="M33" s="63">
        <f>SUM(M32)</f>
        <v>272542</v>
      </c>
      <c r="N33" s="63">
        <f>SUM(N32)</f>
        <v>29554423.719999999</v>
      </c>
    </row>
    <row r="34" spans="1:14" ht="12.95" customHeight="1">
      <c r="A34" s="57"/>
      <c r="B34" s="212" t="s">
        <v>78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4"/>
    </row>
    <row r="35" spans="1:14" ht="12.95" customHeight="1">
      <c r="A35" s="57"/>
      <c r="B35" s="95" t="s">
        <v>186</v>
      </c>
      <c r="C35" s="96" t="s">
        <v>187</v>
      </c>
      <c r="D35" s="89">
        <v>6.07</v>
      </c>
      <c r="E35" s="89">
        <v>6.08</v>
      </c>
      <c r="F35" s="89">
        <v>6</v>
      </c>
      <c r="G35" s="89">
        <v>6.02</v>
      </c>
      <c r="H35" s="89">
        <v>6.07</v>
      </c>
      <c r="I35" s="89">
        <v>6.07</v>
      </c>
      <c r="J35" s="89">
        <v>6.07</v>
      </c>
      <c r="K35" s="90">
        <v>0</v>
      </c>
      <c r="L35" s="87">
        <v>38</v>
      </c>
      <c r="M35" s="88">
        <v>3141940</v>
      </c>
      <c r="N35" s="88">
        <v>18903084.260000002</v>
      </c>
    </row>
    <row r="36" spans="1:14" ht="12.95" customHeight="1">
      <c r="A36" s="57"/>
      <c r="B36" s="95" t="s">
        <v>90</v>
      </c>
      <c r="C36" s="96" t="s">
        <v>91</v>
      </c>
      <c r="D36" s="89">
        <v>4.8499999999999996</v>
      </c>
      <c r="E36" s="89">
        <v>4.8499999999999996</v>
      </c>
      <c r="F36" s="89">
        <v>4.8499999999999996</v>
      </c>
      <c r="G36" s="89">
        <v>4.8499999999999996</v>
      </c>
      <c r="H36" s="89">
        <v>4.8499999999999996</v>
      </c>
      <c r="I36" s="89">
        <v>4.8499999999999996</v>
      </c>
      <c r="J36" s="89">
        <v>4.8499999999999996</v>
      </c>
      <c r="K36" s="90">
        <v>0</v>
      </c>
      <c r="L36" s="87">
        <v>2</v>
      </c>
      <c r="M36" s="88">
        <v>8153</v>
      </c>
      <c r="N36" s="88">
        <v>39542.050000000003</v>
      </c>
    </row>
    <row r="37" spans="1:14" ht="12.95" customHeight="1">
      <c r="A37" s="57"/>
      <c r="B37" s="95" t="s">
        <v>282</v>
      </c>
      <c r="C37" s="96" t="s">
        <v>283</v>
      </c>
      <c r="D37" s="89">
        <v>20</v>
      </c>
      <c r="E37" s="89">
        <v>20</v>
      </c>
      <c r="F37" s="89">
        <v>20</v>
      </c>
      <c r="G37" s="89">
        <v>20</v>
      </c>
      <c r="H37" s="89">
        <v>19.22</v>
      </c>
      <c r="I37" s="89">
        <v>20</v>
      </c>
      <c r="J37" s="89">
        <v>20</v>
      </c>
      <c r="K37" s="90">
        <v>0</v>
      </c>
      <c r="L37" s="87">
        <v>4</v>
      </c>
      <c r="M37" s="88">
        <v>2485</v>
      </c>
      <c r="N37" s="88">
        <v>49700</v>
      </c>
    </row>
    <row r="38" spans="1:14" ht="12.95" customHeight="1">
      <c r="A38" s="57"/>
      <c r="B38" s="95" t="s">
        <v>319</v>
      </c>
      <c r="C38" s="96" t="s">
        <v>320</v>
      </c>
      <c r="D38" s="89">
        <v>2.2200000000000002</v>
      </c>
      <c r="E38" s="114">
        <v>2.2200000000000002</v>
      </c>
      <c r="F38" s="114">
        <v>2.06</v>
      </c>
      <c r="G38" s="114">
        <v>2.13</v>
      </c>
      <c r="H38" s="114">
        <v>2.23</v>
      </c>
      <c r="I38" s="114">
        <v>2.2000000000000002</v>
      </c>
      <c r="J38" s="114">
        <v>2.2200000000000002</v>
      </c>
      <c r="K38" s="115">
        <v>-0.9</v>
      </c>
      <c r="L38" s="113">
        <v>14</v>
      </c>
      <c r="M38" s="63">
        <v>596979</v>
      </c>
      <c r="N38" s="63">
        <v>1268772.3400000001</v>
      </c>
    </row>
    <row r="39" spans="1:14" ht="12.95" customHeight="1">
      <c r="A39" s="57"/>
      <c r="B39" s="95" t="s">
        <v>278</v>
      </c>
      <c r="C39" s="96" t="s">
        <v>279</v>
      </c>
      <c r="D39" s="89">
        <v>6</v>
      </c>
      <c r="E39" s="114">
        <v>6.05</v>
      </c>
      <c r="F39" s="114">
        <v>5.95</v>
      </c>
      <c r="G39" s="114">
        <v>6.01</v>
      </c>
      <c r="H39" s="114">
        <v>6</v>
      </c>
      <c r="I39" s="114">
        <v>6.05</v>
      </c>
      <c r="J39" s="114">
        <v>6</v>
      </c>
      <c r="K39" s="115">
        <v>0.83</v>
      </c>
      <c r="L39" s="113">
        <v>5</v>
      </c>
      <c r="M39" s="63">
        <v>186125</v>
      </c>
      <c r="N39" s="63">
        <v>1118290.3999999999</v>
      </c>
    </row>
    <row r="40" spans="1:14" ht="12.95" customHeight="1">
      <c r="A40" s="57"/>
      <c r="B40" s="210" t="s">
        <v>84</v>
      </c>
      <c r="C40" s="211"/>
      <c r="D40" s="220"/>
      <c r="E40" s="221"/>
      <c r="F40" s="221"/>
      <c r="G40" s="221"/>
      <c r="H40" s="221"/>
      <c r="I40" s="221"/>
      <c r="J40" s="221"/>
      <c r="K40" s="222"/>
      <c r="L40" s="63">
        <f>SUM(L35:L39)</f>
        <v>63</v>
      </c>
      <c r="M40" s="63">
        <f>SUM(M35:M39)</f>
        <v>3935682</v>
      </c>
      <c r="N40" s="63">
        <f>SUM(N35:N39)</f>
        <v>21379389.050000001</v>
      </c>
    </row>
    <row r="41" spans="1:14" ht="12.95" customHeight="1">
      <c r="A41" s="57"/>
      <c r="B41" s="212" t="s">
        <v>31</v>
      </c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4"/>
    </row>
    <row r="42" spans="1:14" ht="12.95" customHeight="1">
      <c r="A42" s="57"/>
      <c r="B42" s="46" t="s">
        <v>339</v>
      </c>
      <c r="C42" s="58" t="s">
        <v>340</v>
      </c>
      <c r="D42" s="89">
        <v>12.45</v>
      </c>
      <c r="E42" s="89">
        <v>12.45</v>
      </c>
      <c r="F42" s="89">
        <v>12.45</v>
      </c>
      <c r="G42" s="89">
        <v>12.45</v>
      </c>
      <c r="H42" s="89">
        <v>12.4</v>
      </c>
      <c r="I42" s="89">
        <v>12.45</v>
      </c>
      <c r="J42" s="89">
        <v>12.4</v>
      </c>
      <c r="K42" s="90">
        <v>0.4</v>
      </c>
      <c r="L42" s="87">
        <v>2</v>
      </c>
      <c r="M42" s="88">
        <v>50000</v>
      </c>
      <c r="N42" s="88">
        <v>622500</v>
      </c>
    </row>
    <row r="43" spans="1:14" ht="12.95" customHeight="1">
      <c r="A43" s="57"/>
      <c r="B43" s="46" t="s">
        <v>184</v>
      </c>
      <c r="C43" s="58" t="s">
        <v>185</v>
      </c>
      <c r="D43" s="89">
        <v>59</v>
      </c>
      <c r="E43" s="89">
        <v>59</v>
      </c>
      <c r="F43" s="89">
        <v>58.95</v>
      </c>
      <c r="G43" s="89">
        <v>58.97</v>
      </c>
      <c r="H43" s="89">
        <v>58.06</v>
      </c>
      <c r="I43" s="89">
        <v>58.95</v>
      </c>
      <c r="J43" s="89">
        <v>59</v>
      </c>
      <c r="K43" s="90">
        <v>-0.08</v>
      </c>
      <c r="L43" s="87">
        <v>3</v>
      </c>
      <c r="M43" s="88">
        <v>320</v>
      </c>
      <c r="N43" s="88">
        <v>18869.05</v>
      </c>
    </row>
    <row r="44" spans="1:14" ht="12.95" customHeight="1">
      <c r="A44" s="57"/>
      <c r="B44" s="46" t="s">
        <v>168</v>
      </c>
      <c r="C44" s="58" t="s">
        <v>169</v>
      </c>
      <c r="D44" s="89">
        <v>11</v>
      </c>
      <c r="E44" s="89">
        <v>11</v>
      </c>
      <c r="F44" s="89">
        <v>11</v>
      </c>
      <c r="G44" s="89">
        <v>11</v>
      </c>
      <c r="H44" s="89">
        <v>11</v>
      </c>
      <c r="I44" s="89">
        <v>11</v>
      </c>
      <c r="J44" s="89">
        <v>11</v>
      </c>
      <c r="K44" s="90">
        <v>0</v>
      </c>
      <c r="L44" s="87">
        <v>2</v>
      </c>
      <c r="M44" s="88">
        <v>1903</v>
      </c>
      <c r="N44" s="88">
        <v>20933</v>
      </c>
    </row>
    <row r="45" spans="1:14" ht="12.95" customHeight="1">
      <c r="A45" s="57"/>
      <c r="B45" s="215" t="s">
        <v>85</v>
      </c>
      <c r="C45" s="216"/>
      <c r="D45" s="217"/>
      <c r="E45" s="218"/>
      <c r="F45" s="218"/>
      <c r="G45" s="218"/>
      <c r="H45" s="218"/>
      <c r="I45" s="218"/>
      <c r="J45" s="218"/>
      <c r="K45" s="219"/>
      <c r="L45" s="63">
        <f>SUM(L42:L44)</f>
        <v>7</v>
      </c>
      <c r="M45" s="63">
        <f>SUM(M42:M44)</f>
        <v>52223</v>
      </c>
      <c r="N45" s="63">
        <f>SUM(N42:N44)</f>
        <v>662302.05000000005</v>
      </c>
    </row>
    <row r="46" spans="1:14" ht="12.95" customHeight="1">
      <c r="A46" s="57"/>
      <c r="B46" s="212" t="s">
        <v>303</v>
      </c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4"/>
    </row>
    <row r="47" spans="1:14" ht="12.95" customHeight="1">
      <c r="A47" s="57"/>
      <c r="B47" s="46" t="s">
        <v>317</v>
      </c>
      <c r="C47" s="58" t="s">
        <v>318</v>
      </c>
      <c r="D47" s="89">
        <v>2.08</v>
      </c>
      <c r="E47" s="89">
        <v>2.08</v>
      </c>
      <c r="F47" s="89">
        <v>2.08</v>
      </c>
      <c r="G47" s="89">
        <v>2.08</v>
      </c>
      <c r="H47" s="89">
        <v>2.08</v>
      </c>
      <c r="I47" s="89">
        <v>2.08</v>
      </c>
      <c r="J47" s="89">
        <v>2.08</v>
      </c>
      <c r="K47" s="90">
        <v>0</v>
      </c>
      <c r="L47" s="87">
        <v>3</v>
      </c>
      <c r="M47" s="88">
        <v>14000477</v>
      </c>
      <c r="N47" s="88">
        <v>29120992.16</v>
      </c>
    </row>
    <row r="48" spans="1:14" ht="12.95" customHeight="1">
      <c r="A48" s="57"/>
      <c r="B48" s="46" t="s">
        <v>218</v>
      </c>
      <c r="C48" s="58" t="s">
        <v>219</v>
      </c>
      <c r="D48" s="89">
        <v>11</v>
      </c>
      <c r="E48" s="89">
        <v>11</v>
      </c>
      <c r="F48" s="89">
        <v>11</v>
      </c>
      <c r="G48" s="89">
        <v>11</v>
      </c>
      <c r="H48" s="89">
        <v>11</v>
      </c>
      <c r="I48" s="89">
        <v>11</v>
      </c>
      <c r="J48" s="89">
        <v>11</v>
      </c>
      <c r="K48" s="90">
        <v>0</v>
      </c>
      <c r="L48" s="87">
        <v>1</v>
      </c>
      <c r="M48" s="88">
        <v>45000</v>
      </c>
      <c r="N48" s="88">
        <v>495000</v>
      </c>
    </row>
    <row r="49" spans="1:14" ht="12.95" customHeight="1">
      <c r="A49" s="57"/>
      <c r="B49" s="210" t="s">
        <v>192</v>
      </c>
      <c r="C49" s="216"/>
      <c r="D49" s="220"/>
      <c r="E49" s="218"/>
      <c r="F49" s="218"/>
      <c r="G49" s="218"/>
      <c r="H49" s="218"/>
      <c r="I49" s="218"/>
      <c r="J49" s="218"/>
      <c r="K49" s="219"/>
      <c r="L49" s="100">
        <f>SUM(L47:L48)</f>
        <v>4</v>
      </c>
      <c r="M49" s="100">
        <f>SUM(M47:M48)</f>
        <v>14045477</v>
      </c>
      <c r="N49" s="88">
        <f>SUM(N47:N48)</f>
        <v>29615992.16</v>
      </c>
    </row>
    <row r="50" spans="1:14" s="51" customFormat="1" ht="12.95" customHeight="1">
      <c r="B50" s="64" t="s">
        <v>32</v>
      </c>
      <c r="C50" s="207"/>
      <c r="D50" s="208"/>
      <c r="E50" s="208"/>
      <c r="F50" s="208"/>
      <c r="G50" s="208"/>
      <c r="H50" s="208"/>
      <c r="I50" s="208"/>
      <c r="J50" s="208"/>
      <c r="K50" s="209"/>
      <c r="L50" s="65">
        <f>L45+L40+L27+L20+L16+L49+L33+L30</f>
        <v>747</v>
      </c>
      <c r="M50" s="65">
        <f>M45+M40+M27+M20+M16+M49+M33+M30</f>
        <v>513239508</v>
      </c>
      <c r="N50" s="65">
        <f>N45+N40+N27+N20+N16+N49+N33+N30</f>
        <v>817470412.41000009</v>
      </c>
    </row>
    <row r="51" spans="1:14" s="51" customFormat="1" ht="37.5" customHeight="1">
      <c r="A51" s="50"/>
      <c r="B51" s="223" t="s">
        <v>348</v>
      </c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5"/>
    </row>
    <row r="52" spans="1:14" s="51" customFormat="1" ht="48" customHeight="1">
      <c r="B52" s="52" t="s">
        <v>15</v>
      </c>
      <c r="C52" s="53" t="s">
        <v>20</v>
      </c>
      <c r="D52" s="53" t="s">
        <v>21</v>
      </c>
      <c r="E52" s="53" t="s">
        <v>22</v>
      </c>
      <c r="F52" s="53" t="s">
        <v>23</v>
      </c>
      <c r="G52" s="53" t="s">
        <v>24</v>
      </c>
      <c r="H52" s="53" t="s">
        <v>25</v>
      </c>
      <c r="I52" s="53" t="s">
        <v>19</v>
      </c>
      <c r="J52" s="53" t="s">
        <v>26</v>
      </c>
      <c r="K52" s="54" t="s">
        <v>27</v>
      </c>
      <c r="L52" s="55" t="s">
        <v>28</v>
      </c>
      <c r="M52" s="55" t="s">
        <v>18</v>
      </c>
      <c r="N52" s="56" t="s">
        <v>7</v>
      </c>
    </row>
    <row r="53" spans="1:14" ht="17.100000000000001" customHeight="1">
      <c r="A53" s="57"/>
      <c r="B53" s="212" t="s">
        <v>29</v>
      </c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4"/>
    </row>
    <row r="54" spans="1:14" ht="17.100000000000001" customHeight="1">
      <c r="A54" s="57"/>
      <c r="B54" s="95" t="s">
        <v>164</v>
      </c>
      <c r="C54" s="96" t="s">
        <v>165</v>
      </c>
      <c r="D54" s="114">
        <v>0.25</v>
      </c>
      <c r="E54" s="114">
        <v>0.25</v>
      </c>
      <c r="F54" s="114">
        <v>0.25</v>
      </c>
      <c r="G54" s="114">
        <v>0.25</v>
      </c>
      <c r="H54" s="114">
        <v>0.22</v>
      </c>
      <c r="I54" s="114">
        <v>0.25</v>
      </c>
      <c r="J54" s="114">
        <v>0.22</v>
      </c>
      <c r="K54" s="115">
        <v>13.64</v>
      </c>
      <c r="L54" s="113">
        <v>2</v>
      </c>
      <c r="M54" s="63">
        <v>7815</v>
      </c>
      <c r="N54" s="63">
        <v>1953.75</v>
      </c>
    </row>
    <row r="55" spans="1:14" ht="17.100000000000001" customHeight="1">
      <c r="A55" s="57"/>
      <c r="B55" s="95" t="s">
        <v>284</v>
      </c>
      <c r="C55" s="96" t="s">
        <v>285</v>
      </c>
      <c r="D55" s="114">
        <v>0.15</v>
      </c>
      <c r="E55" s="89">
        <v>0.15</v>
      </c>
      <c r="F55" s="89">
        <v>0.14000000000000001</v>
      </c>
      <c r="G55" s="89">
        <v>0.14000000000000001</v>
      </c>
      <c r="H55" s="89">
        <v>0.16</v>
      </c>
      <c r="I55" s="89">
        <v>0.14000000000000001</v>
      </c>
      <c r="J55" s="89">
        <v>0.15</v>
      </c>
      <c r="K55" s="90">
        <v>-6.67</v>
      </c>
      <c r="L55" s="87">
        <v>5</v>
      </c>
      <c r="M55" s="88">
        <v>3500209657</v>
      </c>
      <c r="N55" s="88">
        <v>490030710.55000001</v>
      </c>
    </row>
    <row r="56" spans="1:14" ht="17.100000000000001" customHeight="1">
      <c r="A56" s="57"/>
      <c r="B56" s="95" t="s">
        <v>230</v>
      </c>
      <c r="C56" s="96" t="s">
        <v>229</v>
      </c>
      <c r="D56" s="114">
        <v>7.0000000000000007E-2</v>
      </c>
      <c r="E56" s="89">
        <v>7.0000000000000007E-2</v>
      </c>
      <c r="F56" s="89">
        <v>7.0000000000000007E-2</v>
      </c>
      <c r="G56" s="89">
        <v>7.0000000000000007E-2</v>
      </c>
      <c r="H56" s="89">
        <v>7.0000000000000007E-2</v>
      </c>
      <c r="I56" s="89">
        <v>7.0000000000000007E-2</v>
      </c>
      <c r="J56" s="89">
        <v>7.0000000000000007E-2</v>
      </c>
      <c r="K56" s="90">
        <v>0</v>
      </c>
      <c r="L56" s="87">
        <v>2</v>
      </c>
      <c r="M56" s="88">
        <v>100000</v>
      </c>
      <c r="N56" s="88">
        <v>7000</v>
      </c>
    </row>
    <row r="57" spans="1:14" ht="17.100000000000001" customHeight="1">
      <c r="A57" s="57"/>
      <c r="B57" s="95" t="s">
        <v>225</v>
      </c>
      <c r="C57" s="96" t="s">
        <v>226</v>
      </c>
      <c r="D57" s="114">
        <v>0.46</v>
      </c>
      <c r="E57" s="89">
        <v>0.48</v>
      </c>
      <c r="F57" s="89">
        <v>0.46</v>
      </c>
      <c r="G57" s="89">
        <v>0.46</v>
      </c>
      <c r="H57" s="89">
        <v>0.46</v>
      </c>
      <c r="I57" s="89">
        <v>0.48</v>
      </c>
      <c r="J57" s="89">
        <v>0.46</v>
      </c>
      <c r="K57" s="90">
        <v>4.3499999999999996</v>
      </c>
      <c r="L57" s="87">
        <v>9</v>
      </c>
      <c r="M57" s="88">
        <v>6200000</v>
      </c>
      <c r="N57" s="88">
        <v>2882939.98</v>
      </c>
    </row>
    <row r="58" spans="1:14" ht="17.100000000000001" customHeight="1">
      <c r="A58" s="57"/>
      <c r="B58" s="210" t="s">
        <v>82</v>
      </c>
      <c r="C58" s="211"/>
      <c r="D58" s="220"/>
      <c r="E58" s="221"/>
      <c r="F58" s="221"/>
      <c r="G58" s="221"/>
      <c r="H58" s="221"/>
      <c r="I58" s="221"/>
      <c r="J58" s="221"/>
      <c r="K58" s="222"/>
      <c r="L58" s="59">
        <f>SUM(L54:L57)</f>
        <v>18</v>
      </c>
      <c r="M58" s="59">
        <f>SUM(M54:M57)</f>
        <v>3506517472</v>
      </c>
      <c r="N58" s="60">
        <f>SUM(N54:N57)</f>
        <v>492922604.28000003</v>
      </c>
    </row>
    <row r="59" spans="1:14" ht="17.100000000000001" customHeight="1">
      <c r="A59" s="57"/>
      <c r="B59" s="212" t="s">
        <v>87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4"/>
    </row>
    <row r="60" spans="1:14" ht="17.100000000000001" customHeight="1">
      <c r="A60" s="57"/>
      <c r="B60" s="95" t="s">
        <v>244</v>
      </c>
      <c r="C60" s="96" t="s">
        <v>245</v>
      </c>
      <c r="D60" s="75">
        <v>3.3</v>
      </c>
      <c r="E60" s="75">
        <v>3.3</v>
      </c>
      <c r="F60" s="75">
        <v>3.15</v>
      </c>
      <c r="G60" s="75">
        <v>3.21</v>
      </c>
      <c r="H60" s="75">
        <v>3.26</v>
      </c>
      <c r="I60" s="75">
        <v>3.15</v>
      </c>
      <c r="J60" s="75">
        <v>3.3</v>
      </c>
      <c r="K60" s="76">
        <v>-4.55</v>
      </c>
      <c r="L60" s="77">
        <v>8</v>
      </c>
      <c r="M60" s="78">
        <v>21000</v>
      </c>
      <c r="N60" s="78">
        <v>67385</v>
      </c>
    </row>
    <row r="61" spans="1:14" ht="17.100000000000001" customHeight="1">
      <c r="A61" s="57"/>
      <c r="B61" s="210" t="s">
        <v>235</v>
      </c>
      <c r="C61" s="211"/>
      <c r="D61" s="220"/>
      <c r="E61" s="221"/>
      <c r="F61" s="221"/>
      <c r="G61" s="221"/>
      <c r="H61" s="221"/>
      <c r="I61" s="221"/>
      <c r="J61" s="221"/>
      <c r="K61" s="222"/>
      <c r="L61" s="63">
        <f>SUM(L59:L60)</f>
        <v>8</v>
      </c>
      <c r="M61" s="63">
        <f>SUM(M59:M60)</f>
        <v>21000</v>
      </c>
      <c r="N61" s="63">
        <f>SUM(N59:N60)</f>
        <v>67385</v>
      </c>
    </row>
    <row r="62" spans="1:14" ht="17.100000000000001" customHeight="1">
      <c r="A62" s="57"/>
      <c r="B62" s="212" t="s">
        <v>31</v>
      </c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4"/>
    </row>
    <row r="63" spans="1:14" ht="17.100000000000001" customHeight="1">
      <c r="A63" s="57"/>
      <c r="B63" s="46" t="s">
        <v>170</v>
      </c>
      <c r="C63" s="58" t="s">
        <v>171</v>
      </c>
      <c r="D63" s="89">
        <v>23.35</v>
      </c>
      <c r="E63" s="89">
        <v>23.35</v>
      </c>
      <c r="F63" s="89">
        <v>23.35</v>
      </c>
      <c r="G63" s="89">
        <v>23.35</v>
      </c>
      <c r="H63" s="89">
        <v>23.35</v>
      </c>
      <c r="I63" s="89">
        <v>23.35</v>
      </c>
      <c r="J63" s="89">
        <v>23.35</v>
      </c>
      <c r="K63" s="90">
        <v>0</v>
      </c>
      <c r="L63" s="87">
        <v>1</v>
      </c>
      <c r="M63" s="88">
        <v>105</v>
      </c>
      <c r="N63" s="88">
        <v>2451.75</v>
      </c>
    </row>
    <row r="64" spans="1:14" ht="17.100000000000001" customHeight="1">
      <c r="A64" s="57"/>
      <c r="B64" s="215" t="s">
        <v>85</v>
      </c>
      <c r="C64" s="216"/>
      <c r="D64" s="217"/>
      <c r="E64" s="218"/>
      <c r="F64" s="218"/>
      <c r="G64" s="218"/>
      <c r="H64" s="218"/>
      <c r="I64" s="218"/>
      <c r="J64" s="218"/>
      <c r="K64" s="219"/>
      <c r="L64" s="63">
        <f>SUM(L63)</f>
        <v>1</v>
      </c>
      <c r="M64" s="63">
        <f>SUM(M63)</f>
        <v>105</v>
      </c>
      <c r="N64" s="63">
        <f>SUM(N63)</f>
        <v>2451.75</v>
      </c>
    </row>
    <row r="65" spans="1:14" s="51" customFormat="1" ht="17.100000000000001" customHeight="1">
      <c r="B65" s="64" t="s">
        <v>104</v>
      </c>
      <c r="C65" s="207"/>
      <c r="D65" s="208"/>
      <c r="E65" s="208"/>
      <c r="F65" s="208"/>
      <c r="G65" s="208"/>
      <c r="H65" s="208"/>
      <c r="I65" s="208"/>
      <c r="J65" s="208"/>
      <c r="K65" s="209"/>
      <c r="L65" s="65">
        <f>L61+L58+L64</f>
        <v>27</v>
      </c>
      <c r="M65" s="65">
        <f t="shared" ref="M65:N65" si="0">M61+M58+M64</f>
        <v>3506538577</v>
      </c>
      <c r="N65" s="65">
        <f t="shared" si="0"/>
        <v>492992441.03000003</v>
      </c>
    </row>
    <row r="66" spans="1:14" s="51" customFormat="1" ht="37.5" customHeight="1">
      <c r="A66" s="50"/>
      <c r="B66" s="223" t="s">
        <v>349</v>
      </c>
      <c r="C66" s="224"/>
      <c r="D66" s="224"/>
      <c r="E66" s="224"/>
      <c r="F66" s="224"/>
      <c r="G66" s="224"/>
      <c r="H66" s="224"/>
      <c r="I66" s="224"/>
      <c r="J66" s="224"/>
      <c r="K66" s="224"/>
      <c r="L66" s="224"/>
      <c r="M66" s="224"/>
      <c r="N66" s="225"/>
    </row>
    <row r="67" spans="1:14" s="51" customFormat="1" ht="44.25" customHeight="1">
      <c r="B67" s="52" t="s">
        <v>15</v>
      </c>
      <c r="C67" s="53" t="s">
        <v>20</v>
      </c>
      <c r="D67" s="53" t="s">
        <v>21</v>
      </c>
      <c r="E67" s="53" t="s">
        <v>22</v>
      </c>
      <c r="F67" s="53" t="s">
        <v>23</v>
      </c>
      <c r="G67" s="53" t="s">
        <v>24</v>
      </c>
      <c r="H67" s="53" t="s">
        <v>25</v>
      </c>
      <c r="I67" s="53" t="s">
        <v>19</v>
      </c>
      <c r="J67" s="53" t="s">
        <v>26</v>
      </c>
      <c r="K67" s="54" t="s">
        <v>27</v>
      </c>
      <c r="L67" s="55" t="s">
        <v>28</v>
      </c>
      <c r="M67" s="55" t="s">
        <v>18</v>
      </c>
      <c r="N67" s="56" t="s">
        <v>7</v>
      </c>
    </row>
    <row r="68" spans="1:14" ht="17.100000000000001" customHeight="1">
      <c r="A68" s="57"/>
      <c r="B68" s="212" t="s">
        <v>29</v>
      </c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4"/>
    </row>
    <row r="69" spans="1:14" ht="17.100000000000001" customHeight="1">
      <c r="A69" s="57"/>
      <c r="B69" s="83" t="s">
        <v>248</v>
      </c>
      <c r="C69" s="84" t="s">
        <v>249</v>
      </c>
      <c r="D69" s="114">
        <v>0.2</v>
      </c>
      <c r="E69" s="114">
        <v>0.2</v>
      </c>
      <c r="F69" s="114">
        <v>0.2</v>
      </c>
      <c r="G69" s="114">
        <v>0.2</v>
      </c>
      <c r="H69" s="114">
        <v>0.2</v>
      </c>
      <c r="I69" s="114">
        <v>0.2</v>
      </c>
      <c r="J69" s="114">
        <v>0.2</v>
      </c>
      <c r="K69" s="115">
        <v>0</v>
      </c>
      <c r="L69" s="113">
        <v>120</v>
      </c>
      <c r="M69" s="63">
        <v>74192245</v>
      </c>
      <c r="N69" s="63">
        <v>14838449</v>
      </c>
    </row>
    <row r="70" spans="1:14" ht="17.100000000000001" customHeight="1">
      <c r="A70" s="57"/>
      <c r="B70" s="210" t="s">
        <v>82</v>
      </c>
      <c r="C70" s="211"/>
      <c r="D70" s="220"/>
      <c r="E70" s="221"/>
      <c r="F70" s="221"/>
      <c r="G70" s="221"/>
      <c r="H70" s="221"/>
      <c r="I70" s="221"/>
      <c r="J70" s="221"/>
      <c r="K70" s="222"/>
      <c r="L70" s="59">
        <f>SUM(L69:L69)</f>
        <v>120</v>
      </c>
      <c r="M70" s="59">
        <f>SUM(M69:M69)</f>
        <v>74192245</v>
      </c>
      <c r="N70" s="60">
        <f>SUM(N69:N69)</f>
        <v>14838449</v>
      </c>
    </row>
    <row r="71" spans="1:14" ht="17.100000000000001" customHeight="1">
      <c r="A71" s="57"/>
      <c r="B71" s="212" t="s">
        <v>78</v>
      </c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4"/>
    </row>
    <row r="72" spans="1:14" ht="17.100000000000001" customHeight="1">
      <c r="A72" s="57"/>
      <c r="B72" s="83" t="s">
        <v>142</v>
      </c>
      <c r="C72" s="84" t="s">
        <v>143</v>
      </c>
      <c r="D72" s="114">
        <v>1.31</v>
      </c>
      <c r="E72" s="114">
        <v>1.31</v>
      </c>
      <c r="F72" s="114">
        <v>1.31</v>
      </c>
      <c r="G72" s="114">
        <v>1.31</v>
      </c>
      <c r="H72" s="114">
        <v>1.31</v>
      </c>
      <c r="I72" s="114">
        <v>1.31</v>
      </c>
      <c r="J72" s="114">
        <v>1.31</v>
      </c>
      <c r="K72" s="115">
        <v>0</v>
      </c>
      <c r="L72" s="113">
        <v>2</v>
      </c>
      <c r="M72" s="63">
        <v>11382</v>
      </c>
      <c r="N72" s="63">
        <v>14910.42</v>
      </c>
    </row>
    <row r="73" spans="1:14" ht="17.100000000000001" customHeight="1">
      <c r="A73" s="57"/>
      <c r="B73" s="83" t="s">
        <v>175</v>
      </c>
      <c r="C73" s="84" t="s">
        <v>174</v>
      </c>
      <c r="D73" s="114">
        <v>1.52</v>
      </c>
      <c r="E73" s="89">
        <v>1.52</v>
      </c>
      <c r="F73" s="89">
        <v>1.52</v>
      </c>
      <c r="G73" s="89">
        <v>1.52</v>
      </c>
      <c r="H73" s="114">
        <v>1.52</v>
      </c>
      <c r="I73" s="89">
        <v>1.52</v>
      </c>
      <c r="J73" s="89">
        <v>1.52</v>
      </c>
      <c r="K73" s="90">
        <v>0</v>
      </c>
      <c r="L73" s="87">
        <v>8</v>
      </c>
      <c r="M73" s="88">
        <v>358471</v>
      </c>
      <c r="N73" s="88">
        <v>544875.92000000004</v>
      </c>
    </row>
    <row r="74" spans="1:14" ht="17.100000000000001" customHeight="1">
      <c r="A74" s="57"/>
      <c r="B74" s="46" t="s">
        <v>315</v>
      </c>
      <c r="C74" s="58" t="s">
        <v>316</v>
      </c>
      <c r="D74" s="114">
        <v>1.1499999999999999</v>
      </c>
      <c r="E74" s="89">
        <v>1.1499999999999999</v>
      </c>
      <c r="F74" s="89">
        <v>1.1499999999999999</v>
      </c>
      <c r="G74" s="89">
        <v>1.1499999999999999</v>
      </c>
      <c r="H74" s="114">
        <v>1.21</v>
      </c>
      <c r="I74" s="89">
        <v>1.1499999999999999</v>
      </c>
      <c r="J74" s="89">
        <v>1.21</v>
      </c>
      <c r="K74" s="90">
        <v>-4.96</v>
      </c>
      <c r="L74" s="87">
        <v>1</v>
      </c>
      <c r="M74" s="88">
        <v>25000</v>
      </c>
      <c r="N74" s="88">
        <v>28750</v>
      </c>
    </row>
    <row r="75" spans="1:14" ht="17.100000000000001" customHeight="1">
      <c r="A75" s="57"/>
      <c r="B75" s="83" t="s">
        <v>34</v>
      </c>
      <c r="C75" s="84" t="s">
        <v>35</v>
      </c>
      <c r="D75" s="114">
        <v>1.2</v>
      </c>
      <c r="E75" s="89">
        <v>1.2</v>
      </c>
      <c r="F75" s="89">
        <v>1.1399999999999999</v>
      </c>
      <c r="G75" s="89">
        <v>1.1499999999999999</v>
      </c>
      <c r="H75" s="89">
        <v>1.19</v>
      </c>
      <c r="I75" s="89">
        <v>1.1399999999999999</v>
      </c>
      <c r="J75" s="89">
        <v>1.19</v>
      </c>
      <c r="K75" s="90">
        <v>-4.2</v>
      </c>
      <c r="L75" s="87">
        <v>51</v>
      </c>
      <c r="M75" s="88">
        <v>18903844</v>
      </c>
      <c r="N75" s="88">
        <v>21791155.73</v>
      </c>
    </row>
    <row r="76" spans="1:14" ht="17.100000000000001" customHeight="1">
      <c r="A76" s="57"/>
      <c r="B76" s="210" t="s">
        <v>84</v>
      </c>
      <c r="C76" s="211"/>
      <c r="D76" s="220"/>
      <c r="E76" s="221"/>
      <c r="F76" s="221"/>
      <c r="G76" s="221"/>
      <c r="H76" s="221"/>
      <c r="I76" s="221"/>
      <c r="J76" s="221"/>
      <c r="K76" s="222"/>
      <c r="L76" s="63">
        <f>SUM(L72:L75)</f>
        <v>62</v>
      </c>
      <c r="M76" s="63">
        <f>SUM(M72:M75)</f>
        <v>19298697</v>
      </c>
      <c r="N76" s="63">
        <f>SUM(N72:N75)</f>
        <v>22379692.07</v>
      </c>
    </row>
    <row r="77" spans="1:14" ht="17.100000000000001" customHeight="1">
      <c r="A77" s="57"/>
      <c r="B77" s="212" t="s">
        <v>31</v>
      </c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4"/>
    </row>
    <row r="78" spans="1:14" ht="17.100000000000001" customHeight="1">
      <c r="A78" s="57"/>
      <c r="B78" s="83" t="s">
        <v>256</v>
      </c>
      <c r="C78" s="84" t="s">
        <v>257</v>
      </c>
      <c r="D78" s="114">
        <v>9.1</v>
      </c>
      <c r="E78" s="89">
        <v>9.11</v>
      </c>
      <c r="F78" s="89">
        <v>9.1</v>
      </c>
      <c r="G78" s="89">
        <v>9.11</v>
      </c>
      <c r="H78" s="89">
        <v>9.0399999999999991</v>
      </c>
      <c r="I78" s="89">
        <v>9.11</v>
      </c>
      <c r="J78" s="89">
        <v>9.0299999999999994</v>
      </c>
      <c r="K78" s="90">
        <v>0.89</v>
      </c>
      <c r="L78" s="87">
        <v>20</v>
      </c>
      <c r="M78" s="88">
        <v>1106098</v>
      </c>
      <c r="N78" s="88">
        <v>10073080.08</v>
      </c>
    </row>
    <row r="79" spans="1:14" ht="17.100000000000001" customHeight="1">
      <c r="A79" s="57"/>
      <c r="B79" s="83" t="s">
        <v>131</v>
      </c>
      <c r="C79" s="84" t="s">
        <v>132</v>
      </c>
      <c r="D79" s="114">
        <v>18.45</v>
      </c>
      <c r="E79" s="89">
        <v>19.25</v>
      </c>
      <c r="F79" s="89">
        <v>18.45</v>
      </c>
      <c r="G79" s="89">
        <v>19.05</v>
      </c>
      <c r="H79" s="89">
        <v>18.510000000000002</v>
      </c>
      <c r="I79" s="89">
        <v>19.100000000000001</v>
      </c>
      <c r="J79" s="89">
        <v>18.45</v>
      </c>
      <c r="K79" s="90">
        <v>3.52</v>
      </c>
      <c r="L79" s="87">
        <v>29</v>
      </c>
      <c r="M79" s="88">
        <v>1478635</v>
      </c>
      <c r="N79" s="88">
        <v>28174365.75</v>
      </c>
    </row>
    <row r="80" spans="1:14" ht="17.100000000000001" customHeight="1">
      <c r="A80" s="57"/>
      <c r="B80" s="210" t="s">
        <v>85</v>
      </c>
      <c r="C80" s="211"/>
      <c r="D80" s="220"/>
      <c r="E80" s="221"/>
      <c r="F80" s="221"/>
      <c r="G80" s="221"/>
      <c r="H80" s="221"/>
      <c r="I80" s="221"/>
      <c r="J80" s="221"/>
      <c r="K80" s="222"/>
      <c r="L80" s="63">
        <f>SUM(L78:L79)</f>
        <v>49</v>
      </c>
      <c r="M80" s="63">
        <f>SUM(M78:M79)</f>
        <v>2584733</v>
      </c>
      <c r="N80" s="63">
        <f>SUM(N78:N79)</f>
        <v>38247445.829999998</v>
      </c>
    </row>
    <row r="81" spans="1:14" ht="17.100000000000001" customHeight="1">
      <c r="A81" s="57"/>
      <c r="B81" s="212" t="s">
        <v>303</v>
      </c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4"/>
    </row>
    <row r="82" spans="1:14" ht="17.100000000000001" customHeight="1">
      <c r="A82" s="57"/>
      <c r="B82" s="83" t="s">
        <v>199</v>
      </c>
      <c r="C82" s="84" t="s">
        <v>200</v>
      </c>
      <c r="D82" s="114">
        <v>5.07</v>
      </c>
      <c r="E82" s="89">
        <v>5.0999999999999996</v>
      </c>
      <c r="F82" s="89">
        <v>4.93</v>
      </c>
      <c r="G82" s="89">
        <v>5.05</v>
      </c>
      <c r="H82" s="89">
        <v>4.91</v>
      </c>
      <c r="I82" s="89">
        <v>5.05</v>
      </c>
      <c r="J82" s="89">
        <v>5.07</v>
      </c>
      <c r="K82" s="90">
        <v>-0.39</v>
      </c>
      <c r="L82" s="87">
        <v>21</v>
      </c>
      <c r="M82" s="88">
        <v>1271278</v>
      </c>
      <c r="N82" s="88">
        <v>6425726.1299999999</v>
      </c>
    </row>
    <row r="83" spans="1:14" ht="17.100000000000001" customHeight="1">
      <c r="A83" s="57"/>
      <c r="B83" s="210" t="s">
        <v>192</v>
      </c>
      <c r="C83" s="211"/>
      <c r="D83" s="220"/>
      <c r="E83" s="221"/>
      <c r="F83" s="221"/>
      <c r="G83" s="221"/>
      <c r="H83" s="221"/>
      <c r="I83" s="221"/>
      <c r="J83" s="221"/>
      <c r="K83" s="222"/>
      <c r="L83" s="100">
        <f>SUM(L82:L82)</f>
        <v>21</v>
      </c>
      <c r="M83" s="100">
        <f>SUM(M82:M82)</f>
        <v>1271278</v>
      </c>
      <c r="N83" s="88">
        <f>SUM(N82:N82)</f>
        <v>6425726.1299999999</v>
      </c>
    </row>
    <row r="84" spans="1:14" s="51" customFormat="1" ht="17.100000000000001" customHeight="1">
      <c r="B84" s="64" t="s">
        <v>65</v>
      </c>
      <c r="C84" s="207"/>
      <c r="D84" s="208"/>
      <c r="E84" s="208"/>
      <c r="F84" s="208"/>
      <c r="G84" s="208"/>
      <c r="H84" s="208"/>
      <c r="I84" s="208"/>
      <c r="J84" s="208"/>
      <c r="K84" s="209"/>
      <c r="L84" s="65">
        <f>L83+L80+L76+L70</f>
        <v>252</v>
      </c>
      <c r="M84" s="65">
        <f t="shared" ref="M84:N84" si="1">M83+M80+M76+M70</f>
        <v>97346953</v>
      </c>
      <c r="N84" s="65">
        <f t="shared" si="1"/>
        <v>81891313.030000001</v>
      </c>
    </row>
    <row r="85" spans="1:14" s="51" customFormat="1" ht="17.100000000000001" customHeight="1">
      <c r="B85" s="64" t="s">
        <v>36</v>
      </c>
      <c r="C85" s="207"/>
      <c r="D85" s="208"/>
      <c r="E85" s="208"/>
      <c r="F85" s="208"/>
      <c r="G85" s="208"/>
      <c r="H85" s="208"/>
      <c r="I85" s="208"/>
      <c r="J85" s="208"/>
      <c r="K85" s="209"/>
      <c r="L85" s="65">
        <f>L84+L65+L50</f>
        <v>1026</v>
      </c>
      <c r="M85" s="65">
        <f>M84+M65+M50</f>
        <v>4117125038</v>
      </c>
      <c r="N85" s="65">
        <f>N84+N65+N50</f>
        <v>1392354166.4700003</v>
      </c>
    </row>
    <row r="86" spans="1:14" ht="12.95" customHeight="1">
      <c r="A86" s="57"/>
      <c r="N86" s="69"/>
    </row>
    <row r="87" spans="1:14" s="51" customFormat="1" ht="18.75" customHeight="1">
      <c r="B87" s="57"/>
      <c r="C87" s="66"/>
      <c r="D87" s="57"/>
      <c r="E87" s="57"/>
      <c r="F87" s="57"/>
      <c r="G87" s="57"/>
      <c r="H87" s="57"/>
      <c r="I87" s="57"/>
      <c r="J87" s="67"/>
      <c r="K87" s="68"/>
      <c r="L87" s="69"/>
      <c r="M87" s="69"/>
      <c r="N87" s="70"/>
    </row>
    <row r="88" spans="1:14" s="51" customFormat="1" ht="18.75" customHeight="1">
      <c r="B88" s="57"/>
      <c r="C88" s="66"/>
      <c r="D88" s="57"/>
      <c r="E88" s="57"/>
      <c r="F88" s="57"/>
      <c r="G88" s="57"/>
      <c r="H88" s="57"/>
      <c r="I88" s="57"/>
      <c r="J88" s="67"/>
      <c r="K88" s="68"/>
      <c r="L88" s="69"/>
      <c r="M88" s="69"/>
      <c r="N88" s="70"/>
    </row>
    <row r="89" spans="1:14" ht="12.95" customHeight="1">
      <c r="A89" s="57"/>
    </row>
  </sheetData>
  <mergeCells count="52">
    <mergeCell ref="B62:N62"/>
    <mergeCell ref="B64:C64"/>
    <mergeCell ref="D64:K64"/>
    <mergeCell ref="B28:N28"/>
    <mergeCell ref="B30:C30"/>
    <mergeCell ref="D30:K30"/>
    <mergeCell ref="B59:N59"/>
    <mergeCell ref="B61:C61"/>
    <mergeCell ref="D61:K61"/>
    <mergeCell ref="C85:K85"/>
    <mergeCell ref="B66:N66"/>
    <mergeCell ref="C84:K84"/>
    <mergeCell ref="B76:C76"/>
    <mergeCell ref="D76:K76"/>
    <mergeCell ref="B80:C80"/>
    <mergeCell ref="D80:K80"/>
    <mergeCell ref="B83:C83"/>
    <mergeCell ref="D83:K83"/>
    <mergeCell ref="B81:N81"/>
    <mergeCell ref="B68:N68"/>
    <mergeCell ref="D70:K70"/>
    <mergeCell ref="B77:N77"/>
    <mergeCell ref="B71:N71"/>
    <mergeCell ref="B1:N1"/>
    <mergeCell ref="D40:K40"/>
    <mergeCell ref="B40:C40"/>
    <mergeCell ref="B3:N3"/>
    <mergeCell ref="B34:N34"/>
    <mergeCell ref="B21:N21"/>
    <mergeCell ref="B27:C27"/>
    <mergeCell ref="D16:K16"/>
    <mergeCell ref="B16:C16"/>
    <mergeCell ref="D27:K27"/>
    <mergeCell ref="B17:N17"/>
    <mergeCell ref="B20:C20"/>
    <mergeCell ref="D20:K20"/>
    <mergeCell ref="C65:K65"/>
    <mergeCell ref="B70:C70"/>
    <mergeCell ref="B31:N31"/>
    <mergeCell ref="B33:C33"/>
    <mergeCell ref="D33:K33"/>
    <mergeCell ref="B53:N53"/>
    <mergeCell ref="B58:C58"/>
    <mergeCell ref="D58:K58"/>
    <mergeCell ref="B41:N41"/>
    <mergeCell ref="B45:C45"/>
    <mergeCell ref="D45:K45"/>
    <mergeCell ref="B51:N51"/>
    <mergeCell ref="C50:K50"/>
    <mergeCell ref="B46:N46"/>
    <mergeCell ref="B49:C49"/>
    <mergeCell ref="D49:K49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6"/>
  <sheetViews>
    <sheetView zoomScale="130" zoomScaleNormal="130" workbookViewId="0">
      <selection activeCell="G9" sqref="G9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232" t="s">
        <v>346</v>
      </c>
      <c r="B1" s="232"/>
      <c r="C1" s="232"/>
      <c r="D1" s="232"/>
    </row>
    <row r="2" spans="1:4" ht="12" customHeight="1">
      <c r="A2" s="71" t="s">
        <v>37</v>
      </c>
      <c r="B2" s="71" t="s">
        <v>20</v>
      </c>
      <c r="C2" s="71" t="s">
        <v>86</v>
      </c>
      <c r="D2" s="71" t="s">
        <v>19</v>
      </c>
    </row>
    <row r="3" spans="1:4" ht="12" customHeight="1">
      <c r="A3" s="233" t="s">
        <v>29</v>
      </c>
      <c r="B3" s="234"/>
      <c r="C3" s="234"/>
      <c r="D3" s="235"/>
    </row>
    <row r="4" spans="1:4" ht="12" customHeight="1">
      <c r="A4" s="46" t="s">
        <v>308</v>
      </c>
      <c r="B4" s="58" t="s">
        <v>309</v>
      </c>
      <c r="C4" s="114" t="s">
        <v>66</v>
      </c>
      <c r="D4" s="114" t="s">
        <v>66</v>
      </c>
    </row>
    <row r="5" spans="1:4" ht="12" customHeight="1">
      <c r="A5" s="95" t="s">
        <v>158</v>
      </c>
      <c r="B5" s="96" t="s">
        <v>159</v>
      </c>
      <c r="C5" s="89">
        <v>0.22</v>
      </c>
      <c r="D5" s="89">
        <v>0.22</v>
      </c>
    </row>
    <row r="6" spans="1:4" ht="12" customHeight="1">
      <c r="A6" s="95" t="s">
        <v>203</v>
      </c>
      <c r="B6" s="96" t="s">
        <v>204</v>
      </c>
      <c r="C6" s="89">
        <v>1.41</v>
      </c>
      <c r="D6" s="89">
        <v>1.41</v>
      </c>
    </row>
    <row r="7" spans="1:4" ht="12" customHeight="1">
      <c r="A7" s="95" t="s">
        <v>252</v>
      </c>
      <c r="B7" s="96" t="s">
        <v>253</v>
      </c>
      <c r="C7" s="89">
        <v>0.12</v>
      </c>
      <c r="D7" s="89">
        <v>0.12</v>
      </c>
    </row>
    <row r="8" spans="1:4" ht="12" customHeight="1">
      <c r="A8" s="46" t="s">
        <v>293</v>
      </c>
      <c r="B8" s="58" t="s">
        <v>294</v>
      </c>
      <c r="C8" s="89">
        <v>1</v>
      </c>
      <c r="D8" s="89">
        <v>1</v>
      </c>
    </row>
    <row r="9" spans="1:4" ht="12" customHeight="1">
      <c r="A9" s="95" t="s">
        <v>280</v>
      </c>
      <c r="B9" s="96" t="s">
        <v>281</v>
      </c>
      <c r="C9" s="89">
        <v>0.96</v>
      </c>
      <c r="D9" s="89">
        <v>0.96</v>
      </c>
    </row>
    <row r="10" spans="1:4" ht="12" customHeight="1">
      <c r="A10" s="118"/>
      <c r="B10" s="120" t="s">
        <v>87</v>
      </c>
      <c r="C10" s="119"/>
      <c r="D10" s="121"/>
    </row>
    <row r="11" spans="1:4" ht="12" customHeight="1">
      <c r="A11" s="46" t="s">
        <v>136</v>
      </c>
      <c r="B11" s="58" t="s">
        <v>137</v>
      </c>
      <c r="C11" s="62">
        <v>0.8</v>
      </c>
      <c r="D11" s="75">
        <v>0.8</v>
      </c>
    </row>
    <row r="12" spans="1:4" ht="12" customHeight="1">
      <c r="A12" s="46" t="s">
        <v>276</v>
      </c>
      <c r="B12" s="58" t="s">
        <v>277</v>
      </c>
      <c r="C12" s="89">
        <v>0.65</v>
      </c>
      <c r="D12" s="121">
        <v>0.65</v>
      </c>
    </row>
    <row r="13" spans="1:4" ht="12" customHeight="1">
      <c r="A13" s="229" t="s">
        <v>77</v>
      </c>
      <c r="B13" s="230"/>
      <c r="C13" s="230"/>
      <c r="D13" s="231"/>
    </row>
    <row r="14" spans="1:4" ht="12" customHeight="1">
      <c r="A14" s="95" t="s">
        <v>188</v>
      </c>
      <c r="B14" s="96" t="s">
        <v>189</v>
      </c>
      <c r="C14" s="89">
        <v>0.59</v>
      </c>
      <c r="D14" s="89">
        <v>0.59</v>
      </c>
    </row>
    <row r="15" spans="1:4" ht="12" customHeight="1">
      <c r="A15" s="229" t="s">
        <v>78</v>
      </c>
      <c r="B15" s="230"/>
      <c r="C15" s="230"/>
      <c r="D15" s="231"/>
    </row>
    <row r="16" spans="1:4" ht="12" customHeight="1">
      <c r="A16" s="95" t="s">
        <v>98</v>
      </c>
      <c r="B16" s="96" t="s">
        <v>99</v>
      </c>
      <c r="C16" s="89">
        <v>1.94</v>
      </c>
      <c r="D16" s="89">
        <v>1.94</v>
      </c>
    </row>
    <row r="17" spans="1:4" ht="12" customHeight="1">
      <c r="A17" s="95" t="s">
        <v>242</v>
      </c>
      <c r="B17" s="96" t="s">
        <v>243</v>
      </c>
      <c r="C17" s="89">
        <v>2.2000000000000002</v>
      </c>
      <c r="D17" s="89">
        <v>2.2000000000000002</v>
      </c>
    </row>
    <row r="18" spans="1:4" ht="12" customHeight="1">
      <c r="A18" s="95" t="s">
        <v>233</v>
      </c>
      <c r="B18" s="96" t="s">
        <v>234</v>
      </c>
      <c r="C18" s="89">
        <v>1.1000000000000001</v>
      </c>
      <c r="D18" s="89">
        <v>1.1000000000000001</v>
      </c>
    </row>
    <row r="19" spans="1:4" ht="12" customHeight="1">
      <c r="A19" s="95" t="s">
        <v>114</v>
      </c>
      <c r="B19" s="96" t="s">
        <v>115</v>
      </c>
      <c r="C19" s="89">
        <v>1.4</v>
      </c>
      <c r="D19" s="89">
        <v>1.4</v>
      </c>
    </row>
    <row r="20" spans="1:4" ht="12" customHeight="1">
      <c r="A20" s="229" t="s">
        <v>31</v>
      </c>
      <c r="B20" s="230"/>
      <c r="C20" s="230"/>
      <c r="D20" s="231"/>
    </row>
    <row r="21" spans="1:4" ht="12" customHeight="1">
      <c r="A21" s="46" t="s">
        <v>129</v>
      </c>
      <c r="B21" s="58" t="s">
        <v>130</v>
      </c>
      <c r="C21" s="89">
        <v>110</v>
      </c>
      <c r="D21" s="89">
        <v>110</v>
      </c>
    </row>
    <row r="22" spans="1:4" ht="12" customHeight="1">
      <c r="A22" s="226" t="s">
        <v>79</v>
      </c>
      <c r="B22" s="227"/>
      <c r="C22" s="227"/>
      <c r="D22" s="228"/>
    </row>
    <row r="23" spans="1:4" ht="12" customHeight="1">
      <c r="A23" s="46" t="s">
        <v>306</v>
      </c>
      <c r="B23" s="58" t="s">
        <v>307</v>
      </c>
      <c r="C23" s="89">
        <v>4.2699999999999996</v>
      </c>
      <c r="D23" s="89">
        <v>4.2699999999999996</v>
      </c>
    </row>
    <row r="24" spans="1:4" ht="12" customHeight="1">
      <c r="A24" s="46" t="s">
        <v>156</v>
      </c>
      <c r="B24" s="58" t="s">
        <v>157</v>
      </c>
      <c r="C24" s="89">
        <v>5.6</v>
      </c>
      <c r="D24" s="89">
        <v>5.6</v>
      </c>
    </row>
    <row r="25" spans="1:4" ht="12" customHeight="1">
      <c r="A25" s="71" t="s">
        <v>37</v>
      </c>
      <c r="B25" s="71" t="s">
        <v>20</v>
      </c>
      <c r="C25" s="71" t="s">
        <v>86</v>
      </c>
      <c r="D25" s="71" t="s">
        <v>19</v>
      </c>
    </row>
    <row r="26" spans="1:4" ht="12" customHeight="1">
      <c r="A26" s="229" t="s">
        <v>29</v>
      </c>
      <c r="B26" s="230"/>
      <c r="C26" s="230"/>
      <c r="D26" s="231"/>
    </row>
    <row r="27" spans="1:4" ht="12" customHeight="1">
      <c r="A27" s="46" t="s">
        <v>329</v>
      </c>
      <c r="B27" s="58" t="s">
        <v>330</v>
      </c>
      <c r="C27" s="114">
        <v>0.96</v>
      </c>
      <c r="D27" s="114">
        <v>0.96</v>
      </c>
    </row>
    <row r="28" spans="1:4" ht="12" customHeight="1">
      <c r="A28" s="95" t="s">
        <v>327</v>
      </c>
      <c r="B28" s="96" t="s">
        <v>328</v>
      </c>
      <c r="C28" s="89">
        <v>1</v>
      </c>
      <c r="D28" s="89">
        <v>1</v>
      </c>
    </row>
    <row r="29" spans="1:4" ht="12" customHeight="1">
      <c r="A29" s="46" t="s">
        <v>325</v>
      </c>
      <c r="B29" s="58" t="s">
        <v>326</v>
      </c>
      <c r="C29" s="114">
        <v>1</v>
      </c>
      <c r="D29" s="114">
        <v>1</v>
      </c>
    </row>
    <row r="30" spans="1:4" ht="12" customHeight="1">
      <c r="A30" s="95" t="s">
        <v>201</v>
      </c>
      <c r="B30" s="96" t="s">
        <v>202</v>
      </c>
      <c r="C30" s="114">
        <v>1.03</v>
      </c>
      <c r="D30" s="114">
        <v>1.03</v>
      </c>
    </row>
    <row r="31" spans="1:4" ht="12" customHeight="1">
      <c r="A31" s="95" t="s">
        <v>178</v>
      </c>
      <c r="B31" s="96" t="s">
        <v>179</v>
      </c>
      <c r="C31" s="89">
        <v>0.05</v>
      </c>
      <c r="D31" s="89">
        <v>0.05</v>
      </c>
    </row>
    <row r="32" spans="1:4" ht="12" customHeight="1">
      <c r="A32" s="46" t="s">
        <v>148</v>
      </c>
      <c r="B32" s="58" t="s">
        <v>149</v>
      </c>
      <c r="C32" s="89">
        <v>7.0000000000000007E-2</v>
      </c>
      <c r="D32" s="89">
        <v>7.0000000000000007E-2</v>
      </c>
    </row>
    <row r="33" spans="1:4" ht="12" customHeight="1">
      <c r="A33" s="95" t="s">
        <v>216</v>
      </c>
      <c r="B33" s="96" t="s">
        <v>217</v>
      </c>
      <c r="C33" s="89">
        <v>0.85</v>
      </c>
      <c r="D33" s="89">
        <v>0.85</v>
      </c>
    </row>
    <row r="34" spans="1:4" ht="12" customHeight="1">
      <c r="A34" s="95" t="s">
        <v>254</v>
      </c>
      <c r="B34" s="96" t="s">
        <v>255</v>
      </c>
      <c r="C34" s="89">
        <v>1</v>
      </c>
      <c r="D34" s="89">
        <v>1</v>
      </c>
    </row>
    <row r="35" spans="1:4" ht="12" customHeight="1">
      <c r="A35" s="95" t="s">
        <v>162</v>
      </c>
      <c r="B35" s="96" t="s">
        <v>163</v>
      </c>
      <c r="C35" s="89">
        <v>0.25</v>
      </c>
      <c r="D35" s="89">
        <v>0.25</v>
      </c>
    </row>
    <row r="36" spans="1:4" ht="12" customHeight="1">
      <c r="A36" s="95" t="s">
        <v>227</v>
      </c>
      <c r="B36" s="96" t="s">
        <v>228</v>
      </c>
      <c r="C36" s="89">
        <v>1</v>
      </c>
      <c r="D36" s="89">
        <v>1</v>
      </c>
    </row>
    <row r="37" spans="1:4" ht="12" customHeight="1">
      <c r="A37" s="95" t="s">
        <v>190</v>
      </c>
      <c r="B37" s="96" t="s">
        <v>191</v>
      </c>
      <c r="C37" s="89">
        <v>1</v>
      </c>
      <c r="D37" s="89">
        <v>1</v>
      </c>
    </row>
    <row r="38" spans="1:4" ht="12" customHeight="1">
      <c r="A38" s="95" t="s">
        <v>193</v>
      </c>
      <c r="B38" s="96" t="s">
        <v>194</v>
      </c>
      <c r="C38" s="89">
        <v>1.01</v>
      </c>
      <c r="D38" s="89">
        <v>1.01</v>
      </c>
    </row>
    <row r="39" spans="1:4" ht="12" customHeight="1">
      <c r="A39" s="95" t="s">
        <v>152</v>
      </c>
      <c r="B39" s="96" t="s">
        <v>153</v>
      </c>
      <c r="C39" s="89">
        <v>1.05</v>
      </c>
      <c r="D39" s="89">
        <v>1.05</v>
      </c>
    </row>
    <row r="40" spans="1:4" ht="12" customHeight="1">
      <c r="A40" s="46" t="s">
        <v>117</v>
      </c>
      <c r="B40" s="58" t="s">
        <v>118</v>
      </c>
      <c r="C40" s="80">
        <v>0.75</v>
      </c>
      <c r="D40" s="80">
        <v>0.75</v>
      </c>
    </row>
    <row r="41" spans="1:4" ht="12" customHeight="1">
      <c r="A41" s="229" t="s">
        <v>116</v>
      </c>
      <c r="B41" s="230"/>
      <c r="C41" s="230"/>
      <c r="D41" s="231"/>
    </row>
    <row r="42" spans="1:4" ht="12" customHeight="1">
      <c r="A42" s="95" t="s">
        <v>220</v>
      </c>
      <c r="B42" s="96" t="s">
        <v>221</v>
      </c>
      <c r="C42" s="89">
        <v>1.26</v>
      </c>
      <c r="D42" s="89">
        <v>1.26</v>
      </c>
    </row>
    <row r="43" spans="1:4" ht="12" customHeight="1">
      <c r="A43" s="46" t="s">
        <v>139</v>
      </c>
      <c r="B43" s="58" t="s">
        <v>138</v>
      </c>
      <c r="C43" s="89">
        <v>0.68</v>
      </c>
      <c r="D43" s="89">
        <v>0.68</v>
      </c>
    </row>
    <row r="44" spans="1:4" ht="12" customHeight="1">
      <c r="A44" s="118"/>
      <c r="B44" s="120" t="s">
        <v>87</v>
      </c>
      <c r="C44" s="119"/>
      <c r="D44" s="121"/>
    </row>
    <row r="45" spans="1:4" ht="12" customHeight="1">
      <c r="A45" s="95" t="s">
        <v>231</v>
      </c>
      <c r="B45" s="96" t="s">
        <v>232</v>
      </c>
      <c r="C45" s="75">
        <v>0.65</v>
      </c>
      <c r="D45" s="75">
        <v>0.65</v>
      </c>
    </row>
    <row r="46" spans="1:4" ht="12" customHeight="1">
      <c r="A46" s="229" t="s">
        <v>77</v>
      </c>
      <c r="B46" s="230"/>
      <c r="C46" s="230"/>
      <c r="D46" s="231"/>
    </row>
    <row r="47" spans="1:4" ht="12" customHeight="1">
      <c r="A47" s="95" t="s">
        <v>299</v>
      </c>
      <c r="B47" s="96" t="s">
        <v>300</v>
      </c>
      <c r="C47" s="89">
        <v>1.36</v>
      </c>
      <c r="D47" s="89">
        <v>1.36</v>
      </c>
    </row>
    <row r="48" spans="1:4" ht="12" customHeight="1">
      <c r="A48" s="95" t="s">
        <v>182</v>
      </c>
      <c r="B48" s="96" t="s">
        <v>183</v>
      </c>
      <c r="C48" s="89">
        <v>1</v>
      </c>
      <c r="D48" s="89">
        <v>1</v>
      </c>
    </row>
    <row r="49" spans="1:4" ht="12" customHeight="1">
      <c r="A49" s="229" t="s">
        <v>78</v>
      </c>
      <c r="B49" s="230"/>
      <c r="C49" s="230"/>
      <c r="D49" s="231"/>
    </row>
    <row r="50" spans="1:4" ht="12" customHeight="1">
      <c r="A50" s="46" t="s">
        <v>81</v>
      </c>
      <c r="B50" s="58" t="s">
        <v>33</v>
      </c>
      <c r="C50" s="89">
        <v>1.07</v>
      </c>
      <c r="D50" s="89">
        <v>1.07</v>
      </c>
    </row>
    <row r="51" spans="1:4" ht="12" customHeight="1">
      <c r="A51" s="95" t="s">
        <v>289</v>
      </c>
      <c r="B51" s="96" t="s">
        <v>290</v>
      </c>
      <c r="C51" s="89">
        <v>3</v>
      </c>
      <c r="D51" s="89">
        <v>3</v>
      </c>
    </row>
    <row r="52" spans="1:4" ht="12" customHeight="1">
      <c r="A52" s="95" t="s">
        <v>173</v>
      </c>
      <c r="B52" s="96" t="s">
        <v>172</v>
      </c>
      <c r="C52" s="89">
        <v>100</v>
      </c>
      <c r="D52" s="89">
        <v>100</v>
      </c>
    </row>
    <row r="53" spans="1:4" ht="12" customHeight="1">
      <c r="A53" s="71" t="s">
        <v>37</v>
      </c>
      <c r="B53" s="71" t="s">
        <v>20</v>
      </c>
      <c r="C53" s="71" t="s">
        <v>86</v>
      </c>
      <c r="D53" s="71" t="s">
        <v>19</v>
      </c>
    </row>
    <row r="54" spans="1:4" ht="12" customHeight="1">
      <c r="A54" s="229" t="s">
        <v>29</v>
      </c>
      <c r="B54" s="230"/>
      <c r="C54" s="230"/>
      <c r="D54" s="231"/>
    </row>
    <row r="55" spans="1:4" ht="12" customHeight="1">
      <c r="A55" s="83" t="s">
        <v>297</v>
      </c>
      <c r="B55" s="84" t="s">
        <v>298</v>
      </c>
      <c r="C55" s="114">
        <v>0.11</v>
      </c>
      <c r="D55" s="114">
        <v>0.11</v>
      </c>
    </row>
    <row r="56" spans="1:4" ht="12" customHeight="1">
      <c r="A56" s="95" t="s">
        <v>295</v>
      </c>
      <c r="B56" s="96" t="s">
        <v>296</v>
      </c>
      <c r="C56" s="89">
        <v>1</v>
      </c>
      <c r="D56" s="89">
        <v>1</v>
      </c>
    </row>
    <row r="57" spans="1:4" ht="12" customHeight="1">
      <c r="A57" s="229" t="s">
        <v>77</v>
      </c>
      <c r="B57" s="230"/>
      <c r="C57" s="230"/>
      <c r="D57" s="231"/>
    </row>
    <row r="58" spans="1:4" ht="12" customHeight="1">
      <c r="A58" s="83" t="s">
        <v>80</v>
      </c>
      <c r="B58" s="84" t="s">
        <v>38</v>
      </c>
      <c r="C58" s="89">
        <v>1.19</v>
      </c>
      <c r="D58" s="89">
        <v>1.19</v>
      </c>
    </row>
    <row r="59" spans="1:4" ht="12" customHeight="1">
      <c r="A59" s="83" t="s">
        <v>121</v>
      </c>
      <c r="B59" s="84" t="s">
        <v>122</v>
      </c>
      <c r="C59" s="89">
        <v>1.36</v>
      </c>
      <c r="D59" s="89">
        <v>1.36</v>
      </c>
    </row>
    <row r="60" spans="1:4" ht="12" customHeight="1">
      <c r="A60" s="229" t="s">
        <v>78</v>
      </c>
      <c r="B60" s="230"/>
      <c r="C60" s="230"/>
      <c r="D60" s="231"/>
    </row>
    <row r="61" spans="1:4" ht="12" customHeight="1">
      <c r="A61" s="83" t="s">
        <v>125</v>
      </c>
      <c r="B61" s="84" t="s">
        <v>126</v>
      </c>
      <c r="C61" s="114">
        <v>1.86</v>
      </c>
      <c r="D61" s="114">
        <v>1.86</v>
      </c>
    </row>
    <row r="62" spans="1:4" ht="12" customHeight="1">
      <c r="A62" s="229" t="s">
        <v>31</v>
      </c>
      <c r="B62" s="230"/>
      <c r="C62" s="230"/>
      <c r="D62" s="231"/>
    </row>
    <row r="63" spans="1:4" ht="12" customHeight="1">
      <c r="A63" s="83" t="s">
        <v>258</v>
      </c>
      <c r="B63" s="84" t="s">
        <v>259</v>
      </c>
      <c r="C63" s="114">
        <v>9</v>
      </c>
      <c r="D63" s="89">
        <v>9</v>
      </c>
    </row>
    <row r="64" spans="1:4" ht="12" customHeight="1">
      <c r="A64" s="226" t="s">
        <v>79</v>
      </c>
      <c r="B64" s="227"/>
      <c r="C64" s="227"/>
      <c r="D64" s="228"/>
    </row>
    <row r="65" spans="1:4" ht="12" customHeight="1">
      <c r="A65" s="83" t="s">
        <v>260</v>
      </c>
      <c r="B65" s="84" t="s">
        <v>261</v>
      </c>
      <c r="C65" s="114">
        <v>8.4</v>
      </c>
      <c r="D65" s="89">
        <v>8.4</v>
      </c>
    </row>
    <row r="66" spans="1:4" ht="12" customHeight="1">
      <c r="A66" s="83" t="s">
        <v>310</v>
      </c>
      <c r="B66" s="84" t="s">
        <v>311</v>
      </c>
      <c r="C66" s="114">
        <v>0.34</v>
      </c>
      <c r="D66" s="114">
        <v>0.35</v>
      </c>
    </row>
  </sheetData>
  <mergeCells count="15">
    <mergeCell ref="A64:D64"/>
    <mergeCell ref="A57:D57"/>
    <mergeCell ref="A62:D62"/>
    <mergeCell ref="A60:D60"/>
    <mergeCell ref="A1:D1"/>
    <mergeCell ref="A3:D3"/>
    <mergeCell ref="A22:D22"/>
    <mergeCell ref="A26:D26"/>
    <mergeCell ref="A15:D15"/>
    <mergeCell ref="A13:D13"/>
    <mergeCell ref="A49:D49"/>
    <mergeCell ref="A46:D46"/>
    <mergeCell ref="A54:D54"/>
    <mergeCell ref="A41:D41"/>
    <mergeCell ref="A20:D2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40"/>
  <sheetViews>
    <sheetView workbookViewId="0">
      <selection activeCell="D33" sqref="D33:F34"/>
    </sheetView>
  </sheetViews>
  <sheetFormatPr defaultRowHeight="15.75"/>
  <cols>
    <col min="1" max="1" width="3" style="117" customWidth="1"/>
    <col min="2" max="2" width="35.140625" style="117" customWidth="1"/>
    <col min="3" max="3" width="8.7109375" style="122" customWidth="1"/>
    <col min="4" max="4" width="22.140625" style="123" customWidth="1"/>
    <col min="5" max="5" width="19.28515625" style="124" customWidth="1"/>
    <col min="6" max="6" width="17.7109375" style="124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>
      <c r="B1" s="245" t="s">
        <v>0</v>
      </c>
      <c r="C1" s="245"/>
      <c r="D1" s="245"/>
      <c r="E1" s="245"/>
      <c r="F1" s="128"/>
      <c r="H1" s="129"/>
      <c r="I1" s="129"/>
    </row>
    <row r="2" spans="1:9" ht="18">
      <c r="B2" s="245" t="s">
        <v>351</v>
      </c>
      <c r="C2" s="245"/>
      <c r="D2" s="245"/>
      <c r="E2" s="245"/>
      <c r="F2" s="245"/>
      <c r="H2" s="129"/>
      <c r="I2" s="129"/>
    </row>
    <row r="3" spans="1:9" ht="18">
      <c r="B3" s="127" t="s">
        <v>352</v>
      </c>
      <c r="C3" s="130"/>
      <c r="D3" s="131"/>
      <c r="E3" s="128"/>
      <c r="F3" s="128"/>
      <c r="H3" s="129"/>
      <c r="I3" s="129"/>
    </row>
    <row r="4" spans="1:9" ht="18">
      <c r="B4" s="127"/>
      <c r="C4" s="130"/>
      <c r="D4" s="131"/>
      <c r="E4" s="128"/>
      <c r="F4" s="128"/>
      <c r="H4" s="129"/>
      <c r="I4" s="129"/>
    </row>
    <row r="5" spans="1:9" ht="18">
      <c r="B5" s="127"/>
      <c r="C5" s="130"/>
      <c r="D5" s="131"/>
      <c r="E5" s="128"/>
      <c r="F5" s="128"/>
      <c r="H5" s="129"/>
      <c r="I5" s="129"/>
    </row>
    <row r="6" spans="1:9" ht="17.100000000000001" customHeight="1">
      <c r="B6" s="246" t="s">
        <v>353</v>
      </c>
      <c r="C6" s="247"/>
      <c r="D6" s="247"/>
      <c r="E6" s="132"/>
      <c r="F6" s="132"/>
      <c r="H6" s="129"/>
      <c r="I6" s="129"/>
    </row>
    <row r="7" spans="1:9">
      <c r="B7" s="133" t="s">
        <v>37</v>
      </c>
      <c r="C7" s="134" t="s">
        <v>20</v>
      </c>
      <c r="D7" s="135" t="s">
        <v>354</v>
      </c>
      <c r="E7" s="136" t="s">
        <v>355</v>
      </c>
      <c r="F7" s="136" t="s">
        <v>356</v>
      </c>
      <c r="H7" s="129"/>
      <c r="I7" s="129"/>
    </row>
    <row r="8" spans="1:9" ht="17.100000000000001" customHeight="1">
      <c r="B8" s="242" t="s">
        <v>29</v>
      </c>
      <c r="C8" s="243"/>
      <c r="D8" s="243"/>
      <c r="E8" s="243"/>
      <c r="F8" s="244"/>
    </row>
    <row r="9" spans="1:9" ht="17.100000000000001" customHeight="1">
      <c r="A9" s="122"/>
      <c r="B9" s="137" t="s">
        <v>357</v>
      </c>
      <c r="C9" s="137" t="s">
        <v>147</v>
      </c>
      <c r="D9" s="138">
        <v>4</v>
      </c>
      <c r="E9" s="139">
        <v>1000000</v>
      </c>
      <c r="F9" s="139">
        <v>2640000</v>
      </c>
    </row>
    <row r="10" spans="1:9" ht="17.100000000000001" customHeight="1">
      <c r="A10" s="122"/>
      <c r="B10" s="137" t="s">
        <v>238</v>
      </c>
      <c r="C10" s="137" t="s">
        <v>239</v>
      </c>
      <c r="D10" s="138">
        <v>1</v>
      </c>
      <c r="E10" s="139">
        <v>500000</v>
      </c>
      <c r="F10" s="139">
        <v>440000</v>
      </c>
    </row>
    <row r="11" spans="1:9" ht="17.100000000000001" customHeight="1">
      <c r="A11" s="122"/>
      <c r="B11" s="137" t="s">
        <v>358</v>
      </c>
      <c r="C11" s="137" t="s">
        <v>113</v>
      </c>
      <c r="D11" s="138">
        <v>2</v>
      </c>
      <c r="E11" s="139">
        <v>28897095</v>
      </c>
      <c r="F11" s="139">
        <v>2022796.65</v>
      </c>
    </row>
    <row r="12" spans="1:9" ht="17.100000000000001" customHeight="1">
      <c r="A12" s="122"/>
      <c r="B12" s="140" t="s">
        <v>359</v>
      </c>
      <c r="C12" s="141"/>
      <c r="D12" s="138">
        <f>SUM(D9:D11)</f>
        <v>7</v>
      </c>
      <c r="E12" s="139">
        <f>SUM(E9:E11)</f>
        <v>30397095</v>
      </c>
      <c r="F12" s="139">
        <f>SUM(F9:F11)</f>
        <v>5102796.6500000004</v>
      </c>
    </row>
    <row r="13" spans="1:9">
      <c r="A13" s="122"/>
      <c r="B13" s="248" t="s">
        <v>36</v>
      </c>
      <c r="C13" s="249"/>
      <c r="D13" s="138">
        <f>D12</f>
        <v>7</v>
      </c>
      <c r="E13" s="139">
        <f>E12</f>
        <v>30397095</v>
      </c>
      <c r="F13" s="139">
        <f>F12</f>
        <v>5102796.6500000004</v>
      </c>
    </row>
    <row r="14" spans="1:9">
      <c r="A14" s="122"/>
      <c r="B14" s="142"/>
      <c r="C14" s="142"/>
      <c r="D14" s="143"/>
      <c r="E14" s="144"/>
      <c r="F14" s="144"/>
    </row>
    <row r="15" spans="1:9">
      <c r="A15" s="122"/>
      <c r="B15" s="122"/>
      <c r="D15" s="145"/>
      <c r="E15" s="146"/>
      <c r="F15" s="146"/>
    </row>
    <row r="16" spans="1:9" ht="18.75">
      <c r="A16" s="122"/>
      <c r="B16" s="147" t="s">
        <v>360</v>
      </c>
      <c r="C16" s="148"/>
      <c r="D16" s="149"/>
      <c r="E16" s="150"/>
      <c r="F16" s="151"/>
    </row>
    <row r="17" spans="1:6" ht="31.5">
      <c r="A17" s="122"/>
      <c r="B17" s="152" t="s">
        <v>37</v>
      </c>
      <c r="C17" s="134" t="s">
        <v>20</v>
      </c>
      <c r="D17" s="153" t="s">
        <v>354</v>
      </c>
      <c r="E17" s="154" t="s">
        <v>355</v>
      </c>
      <c r="F17" s="154" t="s">
        <v>356</v>
      </c>
    </row>
    <row r="18" spans="1:6">
      <c r="A18" s="122"/>
      <c r="B18" s="242" t="s">
        <v>29</v>
      </c>
      <c r="C18" s="243"/>
      <c r="D18" s="243"/>
      <c r="E18" s="243"/>
      <c r="F18" s="244"/>
    </row>
    <row r="19" spans="1:6" ht="17.100000000000001" customHeight="1">
      <c r="A19" s="155"/>
      <c r="B19" s="156" t="s">
        <v>222</v>
      </c>
      <c r="C19" s="156" t="s">
        <v>223</v>
      </c>
      <c r="D19" s="138">
        <v>3</v>
      </c>
      <c r="E19" s="156">
        <v>2091567</v>
      </c>
      <c r="F19" s="156">
        <v>627470.1</v>
      </c>
    </row>
    <row r="20" spans="1:6" ht="17.100000000000001" customHeight="1">
      <c r="A20" s="155"/>
      <c r="B20" s="156" t="s">
        <v>361</v>
      </c>
      <c r="C20" s="156" t="s">
        <v>135</v>
      </c>
      <c r="D20" s="138">
        <v>1</v>
      </c>
      <c r="E20" s="156">
        <v>100000000</v>
      </c>
      <c r="F20" s="156">
        <v>195000000</v>
      </c>
    </row>
    <row r="21" spans="1:6">
      <c r="A21" s="155"/>
      <c r="B21" s="157" t="s">
        <v>359</v>
      </c>
      <c r="C21" s="158"/>
      <c r="D21" s="138">
        <f>SUM(D19:D20)</f>
        <v>4</v>
      </c>
      <c r="E21" s="156">
        <f>SUM(E19:E20)</f>
        <v>102091567</v>
      </c>
      <c r="F21" s="156">
        <f>SUM(F19:F20)</f>
        <v>195627470.09999999</v>
      </c>
    </row>
    <row r="22" spans="1:6">
      <c r="A22" s="155"/>
      <c r="B22" s="236" t="s">
        <v>213</v>
      </c>
      <c r="C22" s="237"/>
      <c r="D22" s="237"/>
      <c r="E22" s="237"/>
      <c r="F22" s="238"/>
    </row>
    <row r="23" spans="1:6">
      <c r="A23" s="155"/>
      <c r="B23" s="156" t="s">
        <v>362</v>
      </c>
      <c r="C23" s="157" t="s">
        <v>120</v>
      </c>
      <c r="D23" s="138">
        <v>1</v>
      </c>
      <c r="E23" s="139">
        <v>577</v>
      </c>
      <c r="F23" s="139">
        <v>10386</v>
      </c>
    </row>
    <row r="24" spans="1:6">
      <c r="A24" s="155"/>
      <c r="B24" s="157" t="s">
        <v>363</v>
      </c>
      <c r="C24" s="157"/>
      <c r="D24" s="138">
        <f>SUM(D23)</f>
        <v>1</v>
      </c>
      <c r="E24" s="139">
        <f>SUM(E23)</f>
        <v>577</v>
      </c>
      <c r="F24" s="139">
        <f>SUM(F23)</f>
        <v>10386</v>
      </c>
    </row>
    <row r="25" spans="1:6">
      <c r="A25" s="155"/>
      <c r="B25" s="239" t="s">
        <v>36</v>
      </c>
      <c r="C25" s="240"/>
      <c r="D25" s="138">
        <f>D21+D24</f>
        <v>5</v>
      </c>
      <c r="E25" s="139">
        <f>E21+E24</f>
        <v>102092144</v>
      </c>
      <c r="F25" s="139">
        <f>F21+F24</f>
        <v>195637856.09999999</v>
      </c>
    </row>
    <row r="26" spans="1:6">
      <c r="A26" s="159"/>
      <c r="B26" s="159"/>
      <c r="C26" s="155"/>
    </row>
    <row r="27" spans="1:6">
      <c r="A27" s="159"/>
      <c r="B27" s="159"/>
      <c r="C27" s="155"/>
    </row>
    <row r="28" spans="1:6">
      <c r="A28" s="159"/>
      <c r="B28" s="159"/>
      <c r="C28" s="155"/>
    </row>
    <row r="29" spans="1:6" ht="21">
      <c r="A29" s="159"/>
      <c r="B29" s="241" t="s">
        <v>364</v>
      </c>
      <c r="C29" s="241"/>
      <c r="D29" s="241"/>
      <c r="E29" s="241"/>
      <c r="F29" s="241"/>
    </row>
    <row r="30" spans="1:6">
      <c r="A30" s="159"/>
      <c r="B30" s="160" t="s">
        <v>37</v>
      </c>
      <c r="C30" s="161" t="s">
        <v>20</v>
      </c>
      <c r="D30" s="162" t="s">
        <v>354</v>
      </c>
      <c r="E30" s="163" t="s">
        <v>355</v>
      </c>
      <c r="F30" s="163" t="s">
        <v>356</v>
      </c>
    </row>
    <row r="31" spans="1:6" ht="17.100000000000001" customHeight="1">
      <c r="A31" s="159"/>
      <c r="B31" s="236" t="s">
        <v>29</v>
      </c>
      <c r="C31" s="237"/>
      <c r="D31" s="237"/>
      <c r="E31" s="237"/>
      <c r="F31" s="238"/>
    </row>
    <row r="32" spans="1:6" ht="17.100000000000001" customHeight="1">
      <c r="A32" s="155"/>
      <c r="B32" s="156" t="s">
        <v>365</v>
      </c>
      <c r="C32" s="156" t="s">
        <v>249</v>
      </c>
      <c r="D32" s="138">
        <v>120</v>
      </c>
      <c r="E32" s="156">
        <v>74192245</v>
      </c>
      <c r="F32" s="156">
        <v>14838449</v>
      </c>
    </row>
    <row r="33" spans="1:6" s="165" customFormat="1" ht="17.100000000000001" customHeight="1">
      <c r="A33" s="164"/>
      <c r="B33" s="157" t="s">
        <v>359</v>
      </c>
      <c r="C33" s="158"/>
      <c r="D33" s="138">
        <f>SUM(D32)</f>
        <v>120</v>
      </c>
      <c r="E33" s="156">
        <f>SUM(E32)</f>
        <v>74192245</v>
      </c>
      <c r="F33" s="156">
        <f>SUM(F32)</f>
        <v>14838449</v>
      </c>
    </row>
    <row r="34" spans="1:6">
      <c r="A34" s="159"/>
      <c r="B34" s="239" t="s">
        <v>36</v>
      </c>
      <c r="C34" s="240"/>
      <c r="D34" s="138">
        <f>D33</f>
        <v>120</v>
      </c>
      <c r="E34" s="156">
        <f>E33</f>
        <v>74192245</v>
      </c>
      <c r="F34" s="156">
        <f>F33</f>
        <v>14838449</v>
      </c>
    </row>
    <row r="35" spans="1:6">
      <c r="A35" s="159"/>
      <c r="B35" s="159"/>
      <c r="C35" s="155"/>
    </row>
    <row r="36" spans="1:6">
      <c r="A36" s="159"/>
      <c r="B36" s="159"/>
      <c r="C36" s="155"/>
    </row>
    <row r="37" spans="1:6">
      <c r="A37" s="159"/>
      <c r="B37" s="159"/>
      <c r="C37" s="155"/>
    </row>
    <row r="38" spans="1:6">
      <c r="A38" s="159"/>
      <c r="B38" s="159"/>
      <c r="C38" s="155"/>
    </row>
    <row r="39" spans="1:6">
      <c r="A39" s="159"/>
      <c r="B39" s="159"/>
      <c r="C39" s="155"/>
    </row>
    <row r="40" spans="1:6">
      <c r="A40" s="159"/>
      <c r="B40" s="159"/>
      <c r="C40" s="155"/>
    </row>
  </sheetData>
  <mergeCells count="11">
    <mergeCell ref="B18:F18"/>
    <mergeCell ref="B1:E1"/>
    <mergeCell ref="B2:F2"/>
    <mergeCell ref="B6:D6"/>
    <mergeCell ref="B8:F8"/>
    <mergeCell ref="B13:C13"/>
    <mergeCell ref="B22:F22"/>
    <mergeCell ref="B25:C25"/>
    <mergeCell ref="B29:F29"/>
    <mergeCell ref="B31:F31"/>
    <mergeCell ref="B34:C34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6"/>
  <sheetViews>
    <sheetView zoomScale="120" zoomScaleNormal="120" workbookViewId="0">
      <selection activeCell="O9" sqref="O9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50" t="s">
        <v>0</v>
      </c>
      <c r="C1" s="251"/>
      <c r="D1" s="252"/>
      <c r="E1" s="6"/>
      <c r="F1" s="10"/>
      <c r="G1" s="10"/>
      <c r="H1" s="10"/>
      <c r="I1" s="10"/>
    </row>
    <row r="2" spans="1:10" ht="9" customHeight="1">
      <c r="B2" s="253"/>
      <c r="C2" s="254"/>
      <c r="D2" s="255"/>
      <c r="E2" s="6"/>
      <c r="F2" s="10"/>
      <c r="G2" s="10"/>
      <c r="H2" s="10"/>
      <c r="I2" s="10"/>
    </row>
    <row r="3" spans="1:10" ht="18" customHeight="1">
      <c r="B3" s="86" t="s">
        <v>343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56" t="s">
        <v>345</v>
      </c>
      <c r="C6" s="257"/>
      <c r="D6" s="257"/>
      <c r="E6" s="257"/>
      <c r="F6" s="257"/>
      <c r="G6" s="257"/>
      <c r="H6" s="257"/>
      <c r="I6" s="258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6.5" customHeight="1">
      <c r="A8" s="6"/>
      <c r="B8" s="262" t="s">
        <v>29</v>
      </c>
      <c r="C8" s="263"/>
      <c r="D8" s="263"/>
      <c r="E8" s="263"/>
      <c r="F8" s="263"/>
      <c r="G8" s="263"/>
      <c r="H8" s="263"/>
      <c r="I8" s="264"/>
    </row>
    <row r="9" spans="1:10" s="101" customFormat="1" ht="16.5" customHeight="1">
      <c r="A9" s="6"/>
      <c r="B9" s="106" t="s">
        <v>166</v>
      </c>
      <c r="C9" s="107" t="s">
        <v>167</v>
      </c>
      <c r="D9" s="108">
        <v>0.11</v>
      </c>
      <c r="E9" s="108">
        <v>0.11</v>
      </c>
      <c r="F9" s="108">
        <v>0.11</v>
      </c>
      <c r="G9" s="94">
        <v>5</v>
      </c>
      <c r="H9" s="94">
        <v>3327110</v>
      </c>
      <c r="I9" s="94">
        <v>365982.1</v>
      </c>
    </row>
    <row r="10" spans="1:10" s="101" customFormat="1" ht="15" customHeight="1">
      <c r="A10" s="6"/>
      <c r="B10" s="109" t="s">
        <v>312</v>
      </c>
      <c r="C10" s="265"/>
      <c r="D10" s="266"/>
      <c r="E10" s="266"/>
      <c r="F10" s="267"/>
      <c r="G10" s="110">
        <f>G9</f>
        <v>5</v>
      </c>
      <c r="H10" s="110">
        <f t="shared" ref="H10:I10" si="0">H9</f>
        <v>3327110</v>
      </c>
      <c r="I10" s="110">
        <f t="shared" si="0"/>
        <v>365982.1</v>
      </c>
      <c r="J10" s="116"/>
    </row>
    <row r="11" spans="1:10" s="101" customFormat="1" ht="16.5" customHeight="1">
      <c r="A11" s="6"/>
      <c r="B11" s="262" t="s">
        <v>67</v>
      </c>
      <c r="C11" s="263"/>
      <c r="D11" s="263"/>
      <c r="E11" s="263"/>
      <c r="F11" s="263"/>
      <c r="G11" s="263"/>
      <c r="H11" s="263"/>
      <c r="I11" s="264"/>
    </row>
    <row r="12" spans="1:10" s="101" customFormat="1" ht="16.5" customHeight="1">
      <c r="A12" s="6"/>
      <c r="B12" s="106" t="s">
        <v>92</v>
      </c>
      <c r="C12" s="107" t="s">
        <v>93</v>
      </c>
      <c r="D12" s="108">
        <v>10</v>
      </c>
      <c r="E12" s="108">
        <v>9.99</v>
      </c>
      <c r="F12" s="108">
        <v>10</v>
      </c>
      <c r="G12" s="94">
        <v>14</v>
      </c>
      <c r="H12" s="94">
        <v>2596035</v>
      </c>
      <c r="I12" s="94">
        <v>25960203.739999998</v>
      </c>
    </row>
    <row r="13" spans="1:10" s="101" customFormat="1" ht="15" customHeight="1">
      <c r="A13" s="6"/>
      <c r="B13" s="109" t="s">
        <v>350</v>
      </c>
      <c r="C13" s="265"/>
      <c r="D13" s="266"/>
      <c r="E13" s="266"/>
      <c r="F13" s="267"/>
      <c r="G13" s="110">
        <f>G12</f>
        <v>14</v>
      </c>
      <c r="H13" s="110">
        <f t="shared" ref="H13:I13" si="1">H12</f>
        <v>2596035</v>
      </c>
      <c r="I13" s="110">
        <f t="shared" si="1"/>
        <v>25960203.739999998</v>
      </c>
      <c r="J13" s="116"/>
    </row>
    <row r="14" spans="1:10" s="101" customFormat="1" ht="15" customHeight="1">
      <c r="A14" s="6"/>
      <c r="B14" s="262" t="s">
        <v>270</v>
      </c>
      <c r="C14" s="263"/>
      <c r="D14" s="263"/>
      <c r="E14" s="263"/>
      <c r="F14" s="263"/>
      <c r="G14" s="263"/>
      <c r="H14" s="263"/>
      <c r="I14" s="264"/>
    </row>
    <row r="15" spans="1:10" s="101" customFormat="1" ht="15" customHeight="1">
      <c r="A15" s="6"/>
      <c r="B15" s="106" t="s">
        <v>224</v>
      </c>
      <c r="C15" s="107" t="s">
        <v>133</v>
      </c>
      <c r="D15" s="108">
        <v>1.85</v>
      </c>
      <c r="E15" s="108">
        <v>1.85</v>
      </c>
      <c r="F15" s="108">
        <v>1.85</v>
      </c>
      <c r="G15" s="94">
        <v>2</v>
      </c>
      <c r="H15" s="94">
        <v>2685</v>
      </c>
      <c r="I15" s="94">
        <v>4967.25</v>
      </c>
    </row>
    <row r="16" spans="1:10" s="101" customFormat="1" ht="15" customHeight="1">
      <c r="A16" s="6"/>
      <c r="B16" s="106" t="s">
        <v>272</v>
      </c>
      <c r="C16" s="107" t="s">
        <v>271</v>
      </c>
      <c r="D16" s="108">
        <v>0.63</v>
      </c>
      <c r="E16" s="108">
        <v>0.63</v>
      </c>
      <c r="F16" s="108">
        <v>0.63</v>
      </c>
      <c r="G16" s="94">
        <v>1</v>
      </c>
      <c r="H16" s="94">
        <v>7000000</v>
      </c>
      <c r="I16" s="94">
        <v>4410000</v>
      </c>
    </row>
    <row r="17" spans="1:9" s="101" customFormat="1" ht="15" customHeight="1">
      <c r="A17" s="6"/>
      <c r="B17" s="109" t="s">
        <v>286</v>
      </c>
      <c r="C17" s="265"/>
      <c r="D17" s="266"/>
      <c r="E17" s="266"/>
      <c r="F17" s="267"/>
      <c r="G17" s="110">
        <f>SUM(G15:G16)</f>
        <v>3</v>
      </c>
      <c r="H17" s="110">
        <f>SUM(H15:H16)</f>
        <v>7002685</v>
      </c>
      <c r="I17" s="110">
        <f>SUM(I15:I16)</f>
        <v>4414967.25</v>
      </c>
    </row>
    <row r="18" spans="1:9" ht="19.5" customHeight="1">
      <c r="B18" s="111" t="s">
        <v>273</v>
      </c>
      <c r="C18" s="259"/>
      <c r="D18" s="260"/>
      <c r="E18" s="260"/>
      <c r="F18" s="261"/>
      <c r="G18" s="112">
        <f>G17+G10+G13</f>
        <v>22</v>
      </c>
      <c r="H18" s="112">
        <f t="shared" ref="H18:I18" si="2">H17+H10+H13</f>
        <v>12925830</v>
      </c>
      <c r="I18" s="112">
        <f t="shared" si="2"/>
        <v>30741153.089999996</v>
      </c>
    </row>
    <row r="19" spans="1:9" ht="11.1" customHeight="1">
      <c r="B19" s="1"/>
      <c r="C19" s="1"/>
      <c r="D19" s="1"/>
      <c r="E19" s="1"/>
      <c r="F19" s="1"/>
      <c r="G19" s="32"/>
      <c r="H19" s="32"/>
      <c r="I19" s="32"/>
    </row>
    <row r="20" spans="1:9" ht="11.1" customHeight="1">
      <c r="B20" s="1"/>
      <c r="C20" s="1"/>
      <c r="D20" s="1"/>
      <c r="E20" s="1"/>
      <c r="F20" s="1"/>
      <c r="G20" s="1"/>
      <c r="H20" s="1"/>
      <c r="I20" s="1"/>
    </row>
    <row r="21" spans="1:9" ht="11.1" customHeight="1">
      <c r="B21" s="1"/>
      <c r="C21" s="1"/>
      <c r="D21" s="1"/>
      <c r="E21" s="1"/>
      <c r="F21" s="1"/>
      <c r="G21" s="1"/>
      <c r="H21" s="1"/>
      <c r="I21" s="1"/>
    </row>
    <row r="22" spans="1:9" ht="11.1" customHeight="1">
      <c r="B22" s="1"/>
      <c r="C22" s="1"/>
      <c r="D22" s="1"/>
      <c r="E22" s="1"/>
      <c r="F22" s="1"/>
      <c r="G22" s="1"/>
      <c r="H22" s="1"/>
      <c r="I22" s="1"/>
    </row>
    <row r="23" spans="1:9" ht="11.1" customHeight="1">
      <c r="B23" s="1"/>
      <c r="C23" s="1"/>
      <c r="D23" s="1"/>
      <c r="E23" s="1"/>
      <c r="F23" s="1"/>
      <c r="G23" s="1"/>
      <c r="H23" s="1"/>
      <c r="I23" s="1"/>
    </row>
    <row r="24" spans="1:9" ht="11.1" customHeight="1">
      <c r="B24" s="1"/>
      <c r="C24" s="1"/>
      <c r="D24" s="1"/>
      <c r="E24" s="1"/>
      <c r="F24" s="1"/>
      <c r="G24" s="1"/>
      <c r="H24" s="1"/>
      <c r="I24" s="1"/>
    </row>
    <row r="25" spans="1:9" ht="11.1" customHeight="1">
      <c r="B25" s="1"/>
      <c r="C25" s="1"/>
      <c r="D25" s="1"/>
      <c r="E25" s="1"/>
      <c r="F25" s="1"/>
      <c r="G25" s="1"/>
      <c r="H25" s="1"/>
      <c r="I25" s="1"/>
    </row>
    <row r="26" spans="1:9" ht="11.1" customHeight="1">
      <c r="B26" s="1"/>
      <c r="C26" s="1"/>
      <c r="D26" s="1"/>
      <c r="E26" s="1"/>
      <c r="F26" s="1"/>
      <c r="G26" s="1"/>
      <c r="H26" s="1"/>
      <c r="I26" s="1"/>
    </row>
    <row r="27" spans="1:9" ht="11.1" customHeight="1">
      <c r="B27" s="1"/>
      <c r="C27" s="1"/>
      <c r="D27" s="1"/>
      <c r="E27" s="1"/>
      <c r="F27" s="1"/>
      <c r="G27" s="1"/>
      <c r="H27" s="1"/>
      <c r="I27" s="1"/>
    </row>
    <row r="28" spans="1:9" ht="11.1" customHeight="1">
      <c r="B28" s="1"/>
      <c r="C28" s="1"/>
      <c r="D28" s="1"/>
      <c r="E28" s="1"/>
      <c r="F28" s="1"/>
      <c r="G28" s="1"/>
      <c r="H28" s="1"/>
      <c r="I28" s="1"/>
    </row>
    <row r="29" spans="1:9" ht="11.1" customHeight="1">
      <c r="B29" s="1"/>
      <c r="C29" s="1"/>
      <c r="D29" s="1"/>
      <c r="E29" s="1"/>
      <c r="F29" s="1"/>
      <c r="G29" s="1"/>
      <c r="H29" s="1"/>
      <c r="I29" s="1"/>
    </row>
    <row r="30" spans="1:9" ht="11.1" customHeight="1">
      <c r="B30" s="1"/>
      <c r="C30" s="1"/>
      <c r="D30" s="1"/>
      <c r="E30" s="1"/>
      <c r="F30" s="1"/>
      <c r="G30" s="1"/>
      <c r="H30" s="1"/>
      <c r="I30" s="1"/>
    </row>
    <row r="31" spans="1:9" ht="11.1" customHeight="1">
      <c r="B31" s="1"/>
      <c r="C31" s="1"/>
      <c r="D31" s="1"/>
      <c r="E31" s="1"/>
      <c r="F31" s="1"/>
      <c r="G31" s="1"/>
      <c r="H31" s="1"/>
      <c r="I31" s="1"/>
    </row>
    <row r="32" spans="1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1.1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  <row r="46" spans="2:9" ht="16.5" customHeight="1">
      <c r="B46" s="1"/>
      <c r="C46" s="1"/>
      <c r="D46" s="1"/>
      <c r="E46" s="1"/>
      <c r="F46" s="1"/>
      <c r="G46" s="1"/>
      <c r="H46" s="1"/>
      <c r="I46" s="1"/>
    </row>
  </sheetData>
  <mergeCells count="9">
    <mergeCell ref="B1:D2"/>
    <mergeCell ref="B6:I6"/>
    <mergeCell ref="C18:F18"/>
    <mergeCell ref="B14:I14"/>
    <mergeCell ref="C17:F17"/>
    <mergeCell ref="B8:I8"/>
    <mergeCell ref="C10:F10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0"/>
  <sheetViews>
    <sheetView zoomScale="115" zoomScaleNormal="115" workbookViewId="0">
      <selection activeCell="P20" sqref="P20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89" t="s">
        <v>344</v>
      </c>
      <c r="C1" s="289"/>
      <c r="D1" s="289"/>
      <c r="E1" s="289"/>
      <c r="F1" s="289"/>
      <c r="G1" s="289"/>
      <c r="H1" s="289"/>
      <c r="I1" s="289"/>
    </row>
    <row r="2" spans="2:9" ht="26.25" customHeight="1">
      <c r="B2" s="290" t="s">
        <v>15</v>
      </c>
      <c r="C2" s="291"/>
      <c r="D2" s="292"/>
      <c r="E2" s="290" t="s">
        <v>20</v>
      </c>
      <c r="F2" s="292"/>
      <c r="G2" s="293" t="s">
        <v>39</v>
      </c>
      <c r="H2" s="291"/>
      <c r="I2" s="292"/>
    </row>
    <row r="3" spans="2:9" ht="15.95" customHeight="1">
      <c r="B3" s="294" t="s">
        <v>29</v>
      </c>
      <c r="C3" s="295"/>
      <c r="D3" s="295"/>
      <c r="E3" s="295"/>
      <c r="F3" s="295"/>
      <c r="G3" s="295"/>
      <c r="H3" s="295"/>
      <c r="I3" s="296"/>
    </row>
    <row r="4" spans="2:9" ht="15.95" customHeight="1">
      <c r="B4" s="274" t="s">
        <v>262</v>
      </c>
      <c r="C4" s="275"/>
      <c r="D4" s="276"/>
      <c r="E4" s="265" t="s">
        <v>263</v>
      </c>
      <c r="F4" s="277"/>
      <c r="G4" s="265" t="s">
        <v>66</v>
      </c>
      <c r="H4" s="266"/>
      <c r="I4" s="277"/>
    </row>
    <row r="5" spans="2:9" ht="15.95" customHeight="1">
      <c r="B5" s="274" t="s">
        <v>180</v>
      </c>
      <c r="C5" s="297" t="s">
        <v>181</v>
      </c>
      <c r="D5" s="276"/>
      <c r="E5" s="265" t="s">
        <v>181</v>
      </c>
      <c r="F5" s="277"/>
      <c r="G5" s="265">
        <v>3</v>
      </c>
      <c r="H5" s="298"/>
      <c r="I5" s="277"/>
    </row>
    <row r="6" spans="2:9" ht="15.95" customHeight="1">
      <c r="B6" s="281" t="s">
        <v>67</v>
      </c>
      <c r="C6" s="282"/>
      <c r="D6" s="282"/>
      <c r="E6" s="282"/>
      <c r="F6" s="282"/>
      <c r="G6" s="282"/>
      <c r="H6" s="282"/>
      <c r="I6" s="283"/>
    </row>
    <row r="7" spans="2:9" ht="15.95" customHeight="1">
      <c r="B7" s="106" t="s">
        <v>96</v>
      </c>
      <c r="C7" s="107"/>
      <c r="D7" s="108"/>
      <c r="E7" s="265" t="s">
        <v>97</v>
      </c>
      <c r="F7" s="277" t="s">
        <v>97</v>
      </c>
      <c r="G7" s="265">
        <v>1</v>
      </c>
      <c r="H7" s="266">
        <v>1</v>
      </c>
      <c r="I7" s="277">
        <v>1</v>
      </c>
    </row>
    <row r="8" spans="2:9" ht="15.95" customHeight="1">
      <c r="B8" s="274" t="s">
        <v>236</v>
      </c>
      <c r="C8" s="275"/>
      <c r="D8" s="276"/>
      <c r="E8" s="265" t="s">
        <v>237</v>
      </c>
      <c r="F8" s="277"/>
      <c r="G8" s="265">
        <v>1</v>
      </c>
      <c r="H8" s="266"/>
      <c r="I8" s="277"/>
    </row>
    <row r="9" spans="2:9" ht="15.95" customHeight="1">
      <c r="B9" s="274" t="s">
        <v>140</v>
      </c>
      <c r="C9" s="275"/>
      <c r="D9" s="276"/>
      <c r="E9" s="265" t="s">
        <v>141</v>
      </c>
      <c r="F9" s="277"/>
      <c r="G9" s="265">
        <v>10</v>
      </c>
      <c r="H9" s="266"/>
      <c r="I9" s="277"/>
    </row>
    <row r="10" spans="2:9" ht="15.95" customHeight="1">
      <c r="B10" s="268" t="s">
        <v>105</v>
      </c>
      <c r="C10" s="269"/>
      <c r="D10" s="270"/>
      <c r="E10" s="271" t="s">
        <v>106</v>
      </c>
      <c r="F10" s="272"/>
      <c r="G10" s="271" t="s">
        <v>66</v>
      </c>
      <c r="H10" s="273"/>
      <c r="I10" s="272"/>
    </row>
    <row r="11" spans="2:9" ht="15.95" customHeight="1">
      <c r="B11" s="299" t="s">
        <v>213</v>
      </c>
      <c r="C11" s="300"/>
      <c r="D11" s="300"/>
      <c r="E11" s="300"/>
      <c r="F11" s="300"/>
      <c r="G11" s="300"/>
      <c r="H11" s="300"/>
      <c r="I11" s="301"/>
    </row>
    <row r="12" spans="2:9" ht="15.95" customHeight="1">
      <c r="B12" s="274" t="s">
        <v>214</v>
      </c>
      <c r="C12" s="275"/>
      <c r="D12" s="276"/>
      <c r="E12" s="265" t="s">
        <v>215</v>
      </c>
      <c r="F12" s="277"/>
      <c r="G12" s="265" t="s">
        <v>66</v>
      </c>
      <c r="H12" s="266"/>
      <c r="I12" s="277"/>
    </row>
    <row r="13" spans="2:9" ht="15.95" customHeight="1">
      <c r="B13" s="299" t="s">
        <v>87</v>
      </c>
      <c r="C13" s="300"/>
      <c r="D13" s="300"/>
      <c r="E13" s="300"/>
      <c r="F13" s="300"/>
      <c r="G13" s="300"/>
      <c r="H13" s="300"/>
      <c r="I13" s="301"/>
    </row>
    <row r="14" spans="2:9" ht="15.95" customHeight="1">
      <c r="B14" s="274" t="s">
        <v>333</v>
      </c>
      <c r="C14" s="302"/>
      <c r="D14" s="303"/>
      <c r="E14" s="288" t="s">
        <v>334</v>
      </c>
      <c r="F14" s="288"/>
      <c r="G14" s="265" t="s">
        <v>66</v>
      </c>
      <c r="H14" s="304"/>
      <c r="I14" s="305"/>
    </row>
    <row r="15" spans="2:9" ht="15.95" customHeight="1">
      <c r="B15" s="274" t="s">
        <v>321</v>
      </c>
      <c r="C15" s="286"/>
      <c r="D15" s="287"/>
      <c r="E15" s="288" t="s">
        <v>322</v>
      </c>
      <c r="F15" s="288"/>
      <c r="G15" s="265" t="s">
        <v>66</v>
      </c>
      <c r="H15" s="284"/>
      <c r="I15" s="285"/>
    </row>
    <row r="16" spans="2:9" ht="15.95" customHeight="1">
      <c r="B16" s="274" t="s">
        <v>302</v>
      </c>
      <c r="C16" s="286"/>
      <c r="D16" s="287"/>
      <c r="E16" s="288" t="s">
        <v>301</v>
      </c>
      <c r="F16" s="288"/>
      <c r="G16" s="265" t="s">
        <v>66</v>
      </c>
      <c r="H16" s="284"/>
      <c r="I16" s="285"/>
    </row>
    <row r="17" spans="2:9" ht="15.95" customHeight="1">
      <c r="B17" s="309" t="s">
        <v>304</v>
      </c>
      <c r="C17" s="310"/>
      <c r="D17" s="311"/>
      <c r="E17" s="306" t="s">
        <v>305</v>
      </c>
      <c r="F17" s="308"/>
      <c r="G17" s="306" t="s">
        <v>66</v>
      </c>
      <c r="H17" s="307"/>
      <c r="I17" s="308"/>
    </row>
    <row r="18" spans="2:9" ht="15.95" customHeight="1">
      <c r="B18" s="274" t="s">
        <v>291</v>
      </c>
      <c r="C18" s="286"/>
      <c r="D18" s="287"/>
      <c r="E18" s="288" t="s">
        <v>292</v>
      </c>
      <c r="F18" s="288"/>
      <c r="G18" s="265" t="s">
        <v>66</v>
      </c>
      <c r="H18" s="284"/>
      <c r="I18" s="285"/>
    </row>
    <row r="19" spans="2:9" ht="15.95" customHeight="1">
      <c r="B19" s="274" t="s">
        <v>287</v>
      </c>
      <c r="C19" s="275"/>
      <c r="D19" s="276"/>
      <c r="E19" s="265" t="s">
        <v>288</v>
      </c>
      <c r="F19" s="277"/>
      <c r="G19" s="265" t="s">
        <v>66</v>
      </c>
      <c r="H19" s="266"/>
      <c r="I19" s="277"/>
    </row>
    <row r="20" spans="2:9" ht="15.95" customHeight="1">
      <c r="B20" s="274" t="s">
        <v>274</v>
      </c>
      <c r="C20" s="275"/>
      <c r="D20" s="276"/>
      <c r="E20" s="265" t="s">
        <v>275</v>
      </c>
      <c r="F20" s="277"/>
      <c r="G20" s="265" t="s">
        <v>66</v>
      </c>
      <c r="H20" s="266"/>
      <c r="I20" s="277"/>
    </row>
    <row r="21" spans="2:9" ht="15.95" customHeight="1">
      <c r="B21" s="274" t="s">
        <v>268</v>
      </c>
      <c r="C21" s="275"/>
      <c r="D21" s="276"/>
      <c r="E21" s="265" t="s">
        <v>269</v>
      </c>
      <c r="F21" s="277"/>
      <c r="G21" s="265" t="s">
        <v>66</v>
      </c>
      <c r="H21" s="266"/>
      <c r="I21" s="277"/>
    </row>
    <row r="22" spans="2:9" ht="15.95" customHeight="1">
      <c r="B22" s="274" t="s">
        <v>266</v>
      </c>
      <c r="C22" s="275"/>
      <c r="D22" s="276"/>
      <c r="E22" s="265" t="s">
        <v>267</v>
      </c>
      <c r="F22" s="277"/>
      <c r="G22" s="265" t="s">
        <v>66</v>
      </c>
      <c r="H22" s="266"/>
      <c r="I22" s="277"/>
    </row>
    <row r="23" spans="2:9" ht="15.95" customHeight="1">
      <c r="B23" s="274" t="s">
        <v>195</v>
      </c>
      <c r="C23" s="275"/>
      <c r="D23" s="276"/>
      <c r="E23" s="265" t="s">
        <v>196</v>
      </c>
      <c r="F23" s="277"/>
      <c r="G23" s="265" t="s">
        <v>66</v>
      </c>
      <c r="H23" s="266"/>
      <c r="I23" s="277"/>
    </row>
    <row r="24" spans="2:9" ht="15.95" customHeight="1">
      <c r="B24" s="274" t="s">
        <v>176</v>
      </c>
      <c r="C24" s="275"/>
      <c r="D24" s="276"/>
      <c r="E24" s="265" t="s">
        <v>177</v>
      </c>
      <c r="F24" s="277"/>
      <c r="G24" s="265" t="s">
        <v>66</v>
      </c>
      <c r="H24" s="266"/>
      <c r="I24" s="277"/>
    </row>
    <row r="25" spans="2:9" ht="15.95" customHeight="1">
      <c r="B25" s="274" t="s">
        <v>160</v>
      </c>
      <c r="C25" s="275"/>
      <c r="D25" s="276"/>
      <c r="E25" s="265" t="s">
        <v>161</v>
      </c>
      <c r="F25" s="277"/>
      <c r="G25" s="265">
        <v>1</v>
      </c>
      <c r="H25" s="266"/>
      <c r="I25" s="277"/>
    </row>
    <row r="26" spans="2:9" ht="15.95" customHeight="1">
      <c r="B26" s="278" t="s">
        <v>124</v>
      </c>
      <c r="C26" s="275"/>
      <c r="D26" s="279"/>
      <c r="E26" s="280" t="s">
        <v>123</v>
      </c>
      <c r="F26" s="267"/>
      <c r="G26" s="280">
        <v>0.5</v>
      </c>
      <c r="H26" s="266"/>
      <c r="I26" s="267"/>
    </row>
    <row r="27" spans="2:9" ht="15.95" customHeight="1">
      <c r="B27" s="268" t="s">
        <v>95</v>
      </c>
      <c r="C27" s="269"/>
      <c r="D27" s="270"/>
      <c r="E27" s="271" t="s">
        <v>94</v>
      </c>
      <c r="F27" s="272"/>
      <c r="G27" s="271" t="s">
        <v>66</v>
      </c>
      <c r="H27" s="273"/>
      <c r="I27" s="272"/>
    </row>
    <row r="28" spans="2:9" ht="15.95" customHeight="1">
      <c r="B28" s="268" t="s">
        <v>205</v>
      </c>
      <c r="C28" s="269"/>
      <c r="D28" s="270"/>
      <c r="E28" s="271" t="s">
        <v>207</v>
      </c>
      <c r="F28" s="272"/>
      <c r="G28" s="271" t="s">
        <v>66</v>
      </c>
      <c r="H28" s="273"/>
      <c r="I28" s="272"/>
    </row>
    <row r="29" spans="2:9" ht="15.95" customHeight="1">
      <c r="B29" s="268" t="s">
        <v>206</v>
      </c>
      <c r="C29" s="269"/>
      <c r="D29" s="270"/>
      <c r="E29" s="271" t="s">
        <v>208</v>
      </c>
      <c r="F29" s="272"/>
      <c r="G29" s="271" t="s">
        <v>66</v>
      </c>
      <c r="H29" s="273"/>
      <c r="I29" s="272"/>
    </row>
    <row r="30" spans="2:9" ht="15.95" customHeight="1">
      <c r="B30" s="268" t="s">
        <v>212</v>
      </c>
      <c r="C30" s="269"/>
      <c r="D30" s="270"/>
      <c r="E30" s="271" t="s">
        <v>211</v>
      </c>
      <c r="F30" s="272"/>
      <c r="G30" s="271"/>
      <c r="H30" s="273"/>
      <c r="I30" s="272"/>
    </row>
  </sheetData>
  <mergeCells count="79">
    <mergeCell ref="G17:I17"/>
    <mergeCell ref="G16:I16"/>
    <mergeCell ref="B16:D16"/>
    <mergeCell ref="E16:F16"/>
    <mergeCell ref="B17:D17"/>
    <mergeCell ref="E17:F17"/>
    <mergeCell ref="E10:F10"/>
    <mergeCell ref="B15:D15"/>
    <mergeCell ref="E15:F15"/>
    <mergeCell ref="G15:I15"/>
    <mergeCell ref="G10:I10"/>
    <mergeCell ref="B10:D10"/>
    <mergeCell ref="B11:I11"/>
    <mergeCell ref="B14:D14"/>
    <mergeCell ref="E14:F14"/>
    <mergeCell ref="G14:I14"/>
    <mergeCell ref="G12:I12"/>
    <mergeCell ref="B13:I13"/>
    <mergeCell ref="B12:D12"/>
    <mergeCell ref="E12:F12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B22:D22"/>
    <mergeCell ref="E22:F22"/>
    <mergeCell ref="G22:I22"/>
    <mergeCell ref="G18:I18"/>
    <mergeCell ref="B19:D19"/>
    <mergeCell ref="G20:I20"/>
    <mergeCell ref="G21:I21"/>
    <mergeCell ref="G19:I19"/>
    <mergeCell ref="B18:D18"/>
    <mergeCell ref="E18:F18"/>
    <mergeCell ref="B21:D21"/>
    <mergeCell ref="E21:F21"/>
    <mergeCell ref="B20:D20"/>
    <mergeCell ref="E20:F20"/>
    <mergeCell ref="E19:F19"/>
    <mergeCell ref="B6:I6"/>
    <mergeCell ref="B8:D8"/>
    <mergeCell ref="E8:F8"/>
    <mergeCell ref="G8:I8"/>
    <mergeCell ref="E9:F9"/>
    <mergeCell ref="G9:I9"/>
    <mergeCell ref="B9:D9"/>
    <mergeCell ref="E7:F7"/>
    <mergeCell ref="G7:I7"/>
    <mergeCell ref="B23:D23"/>
    <mergeCell ref="E23:F23"/>
    <mergeCell ref="G23:I23"/>
    <mergeCell ref="B24:D24"/>
    <mergeCell ref="E24:F24"/>
    <mergeCell ref="G24:I24"/>
    <mergeCell ref="B28:D28"/>
    <mergeCell ref="E28:F28"/>
    <mergeCell ref="G28:I28"/>
    <mergeCell ref="B25:D25"/>
    <mergeCell ref="E25:F25"/>
    <mergeCell ref="G25:I25"/>
    <mergeCell ref="B26:D26"/>
    <mergeCell ref="E26:F26"/>
    <mergeCell ref="G26:I26"/>
    <mergeCell ref="B27:D27"/>
    <mergeCell ref="E27:F27"/>
    <mergeCell ref="G27:I27"/>
    <mergeCell ref="B30:D30"/>
    <mergeCell ref="E30:F30"/>
    <mergeCell ref="G30:I30"/>
    <mergeCell ref="B29:D29"/>
    <mergeCell ref="E29:F29"/>
    <mergeCell ref="G29:I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12" t="s">
        <v>0</v>
      </c>
      <c r="C1" s="312"/>
      <c r="D1" s="5"/>
      <c r="E1" s="5"/>
      <c r="F1" s="5"/>
    </row>
    <row r="2" spans="1:6" ht="27.95" customHeight="1">
      <c r="A2" s="4"/>
      <c r="B2" s="313" t="s">
        <v>343</v>
      </c>
      <c r="C2" s="313"/>
      <c r="D2" s="313"/>
      <c r="E2" s="313"/>
      <c r="F2" s="313"/>
    </row>
    <row r="3" spans="1:6" ht="42.75" customHeight="1">
      <c r="B3" s="256" t="s">
        <v>40</v>
      </c>
      <c r="C3" s="257"/>
      <c r="D3" s="257"/>
      <c r="E3" s="257"/>
      <c r="F3" s="257"/>
    </row>
    <row r="4" spans="1:6" ht="31.5" customHeight="1">
      <c r="B4" s="2" t="s">
        <v>41</v>
      </c>
      <c r="C4" s="3" t="s">
        <v>42</v>
      </c>
      <c r="D4" s="3" t="s">
        <v>20</v>
      </c>
      <c r="E4" s="3" t="s">
        <v>43</v>
      </c>
      <c r="F4" s="3" t="s">
        <v>44</v>
      </c>
    </row>
    <row r="5" spans="1:6" ht="20.100000000000001" customHeight="1">
      <c r="B5" s="11" t="s">
        <v>69</v>
      </c>
      <c r="C5" s="13" t="s">
        <v>50</v>
      </c>
      <c r="D5" s="13" t="s">
        <v>46</v>
      </c>
      <c r="E5" s="14">
        <v>964981</v>
      </c>
      <c r="F5" s="13" t="s">
        <v>47</v>
      </c>
    </row>
    <row r="6" spans="1:6" ht="20.100000000000001" customHeight="1">
      <c r="B6" s="11" t="s">
        <v>68</v>
      </c>
      <c r="C6" s="12" t="s">
        <v>45</v>
      </c>
      <c r="D6" s="15" t="s">
        <v>49</v>
      </c>
      <c r="E6" s="14">
        <v>1001095</v>
      </c>
      <c r="F6" s="16" t="s">
        <v>48</v>
      </c>
    </row>
    <row r="7" spans="1:6" ht="20.100000000000001" customHeight="1">
      <c r="B7" s="11" t="s">
        <v>68</v>
      </c>
      <c r="C7" s="12" t="s">
        <v>50</v>
      </c>
      <c r="D7" s="15" t="s">
        <v>51</v>
      </c>
      <c r="E7" s="14" t="s">
        <v>48</v>
      </c>
      <c r="F7" s="16" t="s">
        <v>48</v>
      </c>
    </row>
    <row r="8" spans="1:6" ht="20.100000000000001" customHeight="1">
      <c r="B8" s="11" t="s">
        <v>72</v>
      </c>
      <c r="C8" s="17" t="s">
        <v>52</v>
      </c>
      <c r="D8" s="15" t="s">
        <v>53</v>
      </c>
      <c r="E8" s="14" t="s">
        <v>48</v>
      </c>
      <c r="F8" s="16" t="s">
        <v>48</v>
      </c>
    </row>
    <row r="9" spans="1:6" ht="20.100000000000001" customHeight="1">
      <c r="B9" s="11" t="s">
        <v>68</v>
      </c>
      <c r="C9" s="17" t="s">
        <v>52</v>
      </c>
      <c r="D9" s="15" t="s">
        <v>54</v>
      </c>
      <c r="E9" s="14" t="s">
        <v>48</v>
      </c>
      <c r="F9" s="16" t="s">
        <v>48</v>
      </c>
    </row>
    <row r="10" spans="1:6" ht="20.100000000000001" customHeight="1">
      <c r="B10" s="11" t="s">
        <v>71</v>
      </c>
      <c r="C10" s="12" t="s">
        <v>45</v>
      </c>
      <c r="D10" s="15" t="s">
        <v>74</v>
      </c>
      <c r="E10" s="14" t="s">
        <v>48</v>
      </c>
      <c r="F10" s="16" t="s">
        <v>48</v>
      </c>
    </row>
    <row r="11" spans="1:6" ht="20.100000000000001" customHeight="1">
      <c r="B11" s="91" t="s">
        <v>71</v>
      </c>
      <c r="C11" s="92" t="s">
        <v>50</v>
      </c>
      <c r="D11" s="93" t="s">
        <v>101</v>
      </c>
      <c r="E11" s="97">
        <v>515493</v>
      </c>
      <c r="F11" s="16" t="s">
        <v>48</v>
      </c>
    </row>
    <row r="12" spans="1:6" ht="20.100000000000001" customHeight="1">
      <c r="B12" s="91" t="s">
        <v>70</v>
      </c>
      <c r="C12" s="92" t="s">
        <v>45</v>
      </c>
      <c r="D12" s="93" t="s">
        <v>75</v>
      </c>
      <c r="E12" s="97">
        <v>951110</v>
      </c>
      <c r="F12" s="16" t="s">
        <v>48</v>
      </c>
    </row>
    <row r="13" spans="1:6" ht="20.100000000000001" customHeight="1">
      <c r="B13" s="91" t="s">
        <v>70</v>
      </c>
      <c r="C13" s="92" t="s">
        <v>50</v>
      </c>
      <c r="D13" s="93" t="s">
        <v>73</v>
      </c>
      <c r="E13" s="94">
        <v>965050</v>
      </c>
      <c r="F13" s="16" t="s">
        <v>48</v>
      </c>
    </row>
    <row r="14" spans="1:6" ht="20.100000000000001" customHeight="1">
      <c r="B14" s="11" t="s">
        <v>71</v>
      </c>
      <c r="C14" s="17" t="s">
        <v>52</v>
      </c>
      <c r="D14" s="15" t="s">
        <v>102</v>
      </c>
      <c r="E14" s="14" t="s">
        <v>48</v>
      </c>
      <c r="F14" s="16" t="s">
        <v>48</v>
      </c>
    </row>
    <row r="15" spans="1:6" ht="20.100000000000001" customHeight="1">
      <c r="B15" s="11" t="s">
        <v>70</v>
      </c>
      <c r="C15" s="17" t="s">
        <v>52</v>
      </c>
      <c r="D15" s="15" t="s">
        <v>103</v>
      </c>
      <c r="E15" s="14">
        <v>978181.82</v>
      </c>
      <c r="F15" s="16" t="s">
        <v>48</v>
      </c>
    </row>
    <row r="16" spans="1:6" ht="20.100000000000001" customHeight="1">
      <c r="B16" s="11" t="s">
        <v>107</v>
      </c>
      <c r="C16" s="17" t="s">
        <v>45</v>
      </c>
      <c r="D16" s="15" t="s">
        <v>109</v>
      </c>
      <c r="E16" s="14" t="s">
        <v>48</v>
      </c>
      <c r="F16" s="16" t="s">
        <v>48</v>
      </c>
    </row>
    <row r="17" spans="2:6" ht="20.100000000000001" customHeight="1">
      <c r="B17" s="11" t="s">
        <v>108</v>
      </c>
      <c r="C17" s="17" t="s">
        <v>50</v>
      </c>
      <c r="D17" s="15" t="s">
        <v>110</v>
      </c>
      <c r="E17" s="14" t="s">
        <v>48</v>
      </c>
      <c r="F17" s="16" t="s">
        <v>48</v>
      </c>
    </row>
    <row r="18" spans="2:6" ht="20.100000000000001" customHeight="1">
      <c r="B18" s="11" t="s">
        <v>107</v>
      </c>
      <c r="C18" s="17" t="s">
        <v>50</v>
      </c>
      <c r="D18" s="15" t="s">
        <v>111</v>
      </c>
      <c r="E18" s="14" t="s">
        <v>48</v>
      </c>
      <c r="F18" s="16" t="s">
        <v>48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2026-10-27T11:04:54Z</cp:lastPrinted>
  <dcterms:created xsi:type="dcterms:W3CDTF">2024-09-12T06:50:39Z</dcterms:created>
  <dcterms:modified xsi:type="dcterms:W3CDTF">2026-10-27T11:07:57Z</dcterms:modified>
</cp:coreProperties>
</file>